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5-12 CBC Investor reports/Concept 20251229/"/>
    </mc:Choice>
  </mc:AlternateContent>
  <xr:revisionPtr revIDLastSave="10" documentId="8_{4058C0BE-0592-4AC7-8A03-3AF42B5849F7}" xr6:coauthVersionLast="47" xr6:coauthVersionMax="47" xr10:uidLastSave="{FDA77679-6751-4539-8D3E-393A2DAD5CBE}"/>
  <bookViews>
    <workbookView xWindow="24495" yWindow="0" windowWidth="27165" windowHeight="209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C385" i="24"/>
  <c r="F380" i="24" s="1"/>
  <c r="G384" i="24"/>
  <c r="F384" i="24"/>
  <c r="G383" i="24"/>
  <c r="F383" i="24"/>
  <c r="G382" i="24"/>
  <c r="F382" i="24"/>
  <c r="G381" i="24"/>
  <c r="F381" i="24"/>
  <c r="G379" i="24"/>
  <c r="F379" i="24"/>
  <c r="G378" i="24"/>
  <c r="G385" i="24" s="1"/>
  <c r="F378" i="24"/>
  <c r="D366" i="24"/>
  <c r="G364" i="24" s="1"/>
  <c r="C366" i="24"/>
  <c r="F365" i="24" s="1"/>
  <c r="G365" i="24"/>
  <c r="G362" i="24"/>
  <c r="G361" i="24"/>
  <c r="G360" i="24"/>
  <c r="F360" i="24"/>
  <c r="G359" i="24"/>
  <c r="G356" i="24"/>
  <c r="G355" i="24"/>
  <c r="G354" i="24"/>
  <c r="F354" i="24"/>
  <c r="G353" i="24"/>
  <c r="D349" i="24"/>
  <c r="G344" i="24" s="1"/>
  <c r="C349" i="24"/>
  <c r="F344" i="24" s="1"/>
  <c r="G348" i="24"/>
  <c r="F348" i="24"/>
  <c r="G347" i="24"/>
  <c r="F347" i="24"/>
  <c r="G346" i="24"/>
  <c r="F346" i="24"/>
  <c r="G345" i="24"/>
  <c r="F345" i="24"/>
  <c r="G343" i="24"/>
  <c r="F343" i="24"/>
  <c r="G342" i="24"/>
  <c r="F342" i="24"/>
  <c r="G341" i="24"/>
  <c r="F341" i="24"/>
  <c r="G340" i="24"/>
  <c r="F340" i="24"/>
  <c r="G339" i="24"/>
  <c r="F339" i="24"/>
  <c r="G337" i="24"/>
  <c r="F337" i="24"/>
  <c r="G336" i="24"/>
  <c r="F336" i="24"/>
  <c r="G335" i="24"/>
  <c r="F335" i="24"/>
  <c r="G334" i="24"/>
  <c r="F334" i="24"/>
  <c r="G333" i="24"/>
  <c r="F333" i="24"/>
  <c r="G331" i="24"/>
  <c r="F331" i="24"/>
  <c r="D326" i="24"/>
  <c r="G325" i="24" s="1"/>
  <c r="C326" i="24"/>
  <c r="F323" i="24" s="1"/>
  <c r="F325" i="24"/>
  <c r="G324" i="24"/>
  <c r="F324" i="24"/>
  <c r="G320" i="24"/>
  <c r="F320" i="24"/>
  <c r="F319" i="24"/>
  <c r="G318" i="24"/>
  <c r="F318" i="24"/>
  <c r="G314" i="24"/>
  <c r="F314" i="24"/>
  <c r="F313" i="24"/>
  <c r="G312" i="24"/>
  <c r="F312" i="24"/>
  <c r="G308" i="24"/>
  <c r="F308" i="24"/>
  <c r="F279" i="24"/>
  <c r="D273" i="24"/>
  <c r="G279" i="24" s="1"/>
  <c r="C273" i="24"/>
  <c r="F278" i="24" s="1"/>
  <c r="F268" i="24"/>
  <c r="G267" i="24"/>
  <c r="F267" i="24"/>
  <c r="F255" i="24"/>
  <c r="G254" i="24"/>
  <c r="F254" i="24"/>
  <c r="D251" i="24"/>
  <c r="G255" i="24" s="1"/>
  <c r="C251" i="24"/>
  <c r="F253" i="24" s="1"/>
  <c r="F250" i="24"/>
  <c r="G249" i="24"/>
  <c r="F249" i="24"/>
  <c r="G245" i="24"/>
  <c r="F245" i="24"/>
  <c r="F244" i="24"/>
  <c r="G243" i="24"/>
  <c r="F243" i="24"/>
  <c r="D238" i="24"/>
  <c r="G233" i="24" s="1"/>
  <c r="C238" i="24"/>
  <c r="F233" i="24" s="1"/>
  <c r="G237" i="24"/>
  <c r="F237" i="24"/>
  <c r="G236" i="24"/>
  <c r="F236" i="24"/>
  <c r="G235" i="24"/>
  <c r="F235" i="24"/>
  <c r="G234" i="24"/>
  <c r="F234" i="24"/>
  <c r="G232" i="24"/>
  <c r="F232" i="24"/>
  <c r="G231" i="24"/>
  <c r="F231" i="24"/>
  <c r="G230" i="24"/>
  <c r="F230" i="24"/>
  <c r="G229" i="24"/>
  <c r="F229" i="24"/>
  <c r="G228" i="24"/>
  <c r="F228" i="24"/>
  <c r="G226" i="24"/>
  <c r="F226" i="24"/>
  <c r="G225" i="24"/>
  <c r="F225" i="24"/>
  <c r="G224" i="24"/>
  <c r="F224" i="24"/>
  <c r="G223" i="24"/>
  <c r="F223" i="24"/>
  <c r="G222" i="24"/>
  <c r="F222" i="24"/>
  <c r="G220" i="24"/>
  <c r="F220" i="24"/>
  <c r="G219" i="24"/>
  <c r="F219" i="24"/>
  <c r="G218" i="24"/>
  <c r="F218" i="24"/>
  <c r="G217" i="24"/>
  <c r="F217" i="24"/>
  <c r="G216" i="24"/>
  <c r="F216" i="24"/>
  <c r="G214" i="24"/>
  <c r="F214" i="24"/>
  <c r="F97" i="24"/>
  <c r="D97" i="24"/>
  <c r="C97" i="24"/>
  <c r="F93" i="24"/>
  <c r="D93" i="24"/>
  <c r="C93" i="24"/>
  <c r="F65" i="24"/>
  <c r="D65" i="24"/>
  <c r="C65" i="24"/>
  <c r="F38" i="24"/>
  <c r="F37" i="24"/>
  <c r="F36" i="24"/>
  <c r="F35" i="24"/>
  <c r="F34" i="24"/>
  <c r="F33" i="24"/>
  <c r="F32" i="24"/>
  <c r="F31" i="24"/>
  <c r="F30" i="24"/>
  <c r="C29" i="24"/>
  <c r="F39" i="24" s="1"/>
  <c r="F27" i="24"/>
  <c r="F26" i="24"/>
  <c r="D18" i="24"/>
  <c r="C18" i="24"/>
  <c r="F17" i="24"/>
  <c r="G16" i="24"/>
  <c r="F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F372" i="9"/>
  <c r="D372" i="9"/>
  <c r="G371" i="9" s="1"/>
  <c r="G372" i="9" s="1"/>
  <c r="C372" i="9"/>
  <c r="F371" i="9"/>
  <c r="G370" i="9"/>
  <c r="F370" i="9"/>
  <c r="G369" i="9"/>
  <c r="F369" i="9"/>
  <c r="G368" i="9"/>
  <c r="F368" i="9"/>
  <c r="D365" i="9"/>
  <c r="G364" i="9" s="1"/>
  <c r="C365" i="9"/>
  <c r="F364" i="9"/>
  <c r="G363" i="9"/>
  <c r="F363" i="9"/>
  <c r="G362" i="9"/>
  <c r="F362" i="9"/>
  <c r="G361" i="9"/>
  <c r="F361" i="9"/>
  <c r="G360" i="9"/>
  <c r="F360" i="9"/>
  <c r="F365" i="9" s="1"/>
  <c r="G359" i="9"/>
  <c r="F359" i="9"/>
  <c r="F358" i="9"/>
  <c r="D346" i="9"/>
  <c r="G345" i="9" s="1"/>
  <c r="C346" i="9"/>
  <c r="F343" i="9" s="1"/>
  <c r="F345" i="9"/>
  <c r="G344" i="9"/>
  <c r="F344" i="9"/>
  <c r="F342" i="9"/>
  <c r="G340" i="9"/>
  <c r="F340" i="9"/>
  <c r="F339" i="9"/>
  <c r="G338" i="9"/>
  <c r="F338" i="9"/>
  <c r="F336" i="9"/>
  <c r="G334" i="9"/>
  <c r="F334" i="9"/>
  <c r="F333" i="9"/>
  <c r="D328" i="9"/>
  <c r="G327" i="9" s="1"/>
  <c r="C328" i="9"/>
  <c r="F327" i="9"/>
  <c r="G326" i="9"/>
  <c r="F326" i="9"/>
  <c r="G325" i="9"/>
  <c r="F325" i="9"/>
  <c r="G324" i="9"/>
  <c r="F324" i="9"/>
  <c r="G323" i="9"/>
  <c r="F323" i="9"/>
  <c r="G322" i="9"/>
  <c r="F322" i="9"/>
  <c r="F321" i="9"/>
  <c r="G320" i="9"/>
  <c r="F320" i="9"/>
  <c r="G319" i="9"/>
  <c r="F319" i="9"/>
  <c r="G318" i="9"/>
  <c r="F318" i="9"/>
  <c r="G317" i="9"/>
  <c r="F317" i="9"/>
  <c r="G316" i="9"/>
  <c r="F316" i="9"/>
  <c r="F315" i="9"/>
  <c r="G314" i="9"/>
  <c r="F314" i="9"/>
  <c r="G313" i="9"/>
  <c r="F313" i="9"/>
  <c r="G312" i="9"/>
  <c r="F312" i="9"/>
  <c r="G311" i="9"/>
  <c r="F311" i="9"/>
  <c r="F328" i="9" s="1"/>
  <c r="G310" i="9"/>
  <c r="F310" i="9"/>
  <c r="D305" i="9"/>
  <c r="G303" i="9" s="1"/>
  <c r="C305" i="9"/>
  <c r="F301" i="9" s="1"/>
  <c r="G304" i="9"/>
  <c r="F304" i="9"/>
  <c r="G302" i="9"/>
  <c r="G299" i="9"/>
  <c r="G298" i="9"/>
  <c r="G296" i="9"/>
  <c r="G293" i="9"/>
  <c r="G292" i="9"/>
  <c r="G290" i="9"/>
  <c r="G287" i="9"/>
  <c r="G255" i="9"/>
  <c r="G253" i="9"/>
  <c r="F253" i="9"/>
  <c r="G250" i="9"/>
  <c r="D249" i="9"/>
  <c r="G254" i="9" s="1"/>
  <c r="C249" i="9"/>
  <c r="F254" i="9" s="1"/>
  <c r="G248" i="9"/>
  <c r="F248" i="9"/>
  <c r="G245" i="9"/>
  <c r="G244" i="9"/>
  <c r="G243" i="9"/>
  <c r="F243" i="9"/>
  <c r="G242" i="9"/>
  <c r="F242" i="9"/>
  <c r="F233" i="9"/>
  <c r="G231" i="9"/>
  <c r="F231" i="9"/>
  <c r="F230" i="9"/>
  <c r="G229" i="9"/>
  <c r="F229" i="9"/>
  <c r="D227" i="9"/>
  <c r="G230" i="9" s="1"/>
  <c r="C227" i="9"/>
  <c r="F228" i="9" s="1"/>
  <c r="G226" i="9"/>
  <c r="F226" i="9"/>
  <c r="F225" i="9"/>
  <c r="G224" i="9"/>
  <c r="F224" i="9"/>
  <c r="F222" i="9"/>
  <c r="G221" i="9"/>
  <c r="F221" i="9"/>
  <c r="G220" i="9"/>
  <c r="F220" i="9"/>
  <c r="F219" i="9"/>
  <c r="D214" i="9"/>
  <c r="G213" i="9" s="1"/>
  <c r="C214" i="9"/>
  <c r="F213" i="9"/>
  <c r="G212" i="9"/>
  <c r="F212" i="9"/>
  <c r="G211" i="9"/>
  <c r="F211" i="9"/>
  <c r="G210" i="9"/>
  <c r="F210" i="9"/>
  <c r="G209" i="9"/>
  <c r="F209" i="9"/>
  <c r="G208" i="9"/>
  <c r="F208" i="9"/>
  <c r="F207" i="9"/>
  <c r="G206" i="9"/>
  <c r="F206" i="9"/>
  <c r="G205" i="9"/>
  <c r="F205" i="9"/>
  <c r="G204" i="9"/>
  <c r="F204" i="9"/>
  <c r="G203" i="9"/>
  <c r="F203" i="9"/>
  <c r="G202" i="9"/>
  <c r="F202" i="9"/>
  <c r="F201" i="9"/>
  <c r="G200" i="9"/>
  <c r="F200" i="9"/>
  <c r="G199" i="9"/>
  <c r="F199" i="9"/>
  <c r="G198" i="9"/>
  <c r="F198" i="9"/>
  <c r="G197" i="9"/>
  <c r="F197" i="9"/>
  <c r="G196" i="9"/>
  <c r="F196" i="9"/>
  <c r="F195" i="9"/>
  <c r="G194" i="9"/>
  <c r="F194" i="9"/>
  <c r="G193" i="9"/>
  <c r="F193" i="9"/>
  <c r="G192" i="9"/>
  <c r="F192" i="9"/>
  <c r="G191" i="9"/>
  <c r="F191" i="9"/>
  <c r="F214" i="9" s="1"/>
  <c r="G190" i="9"/>
  <c r="F190" i="9"/>
  <c r="D181" i="9"/>
  <c r="C181" i="9"/>
  <c r="F180" i="9"/>
  <c r="F181" i="9" s="1"/>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F44" i="9" s="1"/>
  <c r="D57" i="9"/>
  <c r="D44" i="9" s="1"/>
  <c r="C44" i="9"/>
  <c r="F36" i="9"/>
  <c r="D36" i="9"/>
  <c r="F28" i="9"/>
  <c r="G17" i="24" s="1"/>
  <c r="D28" i="9"/>
  <c r="F24" i="9"/>
  <c r="F23" i="9"/>
  <c r="F22" i="9"/>
  <c r="F18" i="9"/>
  <c r="C15" i="9"/>
  <c r="F25"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F220" i="8" s="1"/>
  <c r="G218" i="8"/>
  <c r="F218" i="8"/>
  <c r="G217" i="8"/>
  <c r="F217" i="8"/>
  <c r="F215" i="8"/>
  <c r="F214" i="8"/>
  <c r="F213" i="8"/>
  <c r="F212" i="8"/>
  <c r="F211" i="8"/>
  <c r="F210" i="8"/>
  <c r="C209" i="8"/>
  <c r="F208" i="8"/>
  <c r="C208" i="8"/>
  <c r="F207" i="8"/>
  <c r="F206" i="8"/>
  <c r="F205" i="8"/>
  <c r="F204" i="8"/>
  <c r="F203" i="8"/>
  <c r="F202" i="8"/>
  <c r="F201" i="8"/>
  <c r="F200" i="8"/>
  <c r="F199" i="8"/>
  <c r="F198" i="8"/>
  <c r="F197" i="8"/>
  <c r="F196" i="8"/>
  <c r="F195" i="8"/>
  <c r="F194" i="8"/>
  <c r="F193" i="8"/>
  <c r="F209" i="8" s="1"/>
  <c r="F187" i="8"/>
  <c r="F186" i="8"/>
  <c r="F185" i="8"/>
  <c r="F184" i="8"/>
  <c r="F180" i="8"/>
  <c r="C179" i="8"/>
  <c r="F183" i="8" s="1"/>
  <c r="F178" i="8"/>
  <c r="F177" i="8"/>
  <c r="F176" i="8"/>
  <c r="F175" i="8"/>
  <c r="F174" i="8"/>
  <c r="F179" i="8" s="1"/>
  <c r="D167" i="8"/>
  <c r="C167" i="8"/>
  <c r="G166" i="8"/>
  <c r="F166" i="8"/>
  <c r="G165" i="8"/>
  <c r="F165" i="8"/>
  <c r="G164" i="8"/>
  <c r="G167" i="8" s="1"/>
  <c r="F164" i="8"/>
  <c r="F167" i="8" s="1"/>
  <c r="G161" i="8"/>
  <c r="D157" i="8"/>
  <c r="G162" i="8" s="1"/>
  <c r="C157" i="8"/>
  <c r="F152" i="8" s="1"/>
  <c r="G156" i="8"/>
  <c r="G151" i="8"/>
  <c r="F151" i="8"/>
  <c r="G150" i="8"/>
  <c r="G145" i="8"/>
  <c r="F145" i="8"/>
  <c r="G144" i="8"/>
  <c r="G139" i="8"/>
  <c r="F139" i="8"/>
  <c r="G138" i="8"/>
  <c r="G135" i="8"/>
  <c r="F135" i="8"/>
  <c r="G134" i="8"/>
  <c r="F134" i="8"/>
  <c r="G133" i="8"/>
  <c r="F133" i="8"/>
  <c r="G132" i="8"/>
  <c r="F132"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G131" i="8" s="1"/>
  <c r="F114" i="8"/>
  <c r="G113" i="8"/>
  <c r="F113" i="8"/>
  <c r="G112" i="8"/>
  <c r="F112" i="8"/>
  <c r="F131" i="8" s="1"/>
  <c r="G104" i="8"/>
  <c r="G103" i="8"/>
  <c r="F103" i="8"/>
  <c r="G102" i="8"/>
  <c r="D101" i="8"/>
  <c r="D100" i="8"/>
  <c r="G99" i="8" s="1"/>
  <c r="C100" i="8"/>
  <c r="F104" i="8" s="1"/>
  <c r="F99" i="8"/>
  <c r="G98" i="8"/>
  <c r="F98" i="8"/>
  <c r="F96" i="8"/>
  <c r="G94" i="8"/>
  <c r="F94" i="8"/>
  <c r="F93" i="8"/>
  <c r="G82" i="8"/>
  <c r="G81" i="8"/>
  <c r="G80" i="8"/>
  <c r="G79" i="8"/>
  <c r="D78" i="8"/>
  <c r="G78" i="8" s="1"/>
  <c r="D77" i="8"/>
  <c r="C77" i="8"/>
  <c r="F72" i="8" s="1"/>
  <c r="G76" i="8"/>
  <c r="G75" i="8"/>
  <c r="G74" i="8"/>
  <c r="G73" i="8"/>
  <c r="G72" i="8"/>
  <c r="G71" i="8"/>
  <c r="G70" i="8"/>
  <c r="G77" i="8" s="1"/>
  <c r="F64" i="8"/>
  <c r="F62" i="8"/>
  <c r="C58" i="8"/>
  <c r="F54" i="8" s="1"/>
  <c r="F57" i="8"/>
  <c r="F56" i="8"/>
  <c r="F55" i="8"/>
  <c r="F53" i="8"/>
  <c r="F58" i="8" s="1"/>
  <c r="C47" i="8"/>
  <c r="D45" i="8"/>
  <c r="F295" i="8"/>
  <c r="D293" i="8"/>
  <c r="C291" i="8"/>
  <c r="F307" i="8"/>
  <c r="F293" i="8"/>
  <c r="G293" i="8"/>
  <c r="C307" i="8"/>
  <c r="C295" i="8"/>
  <c r="C293" i="8"/>
  <c r="D291" i="8"/>
  <c r="D295" i="8"/>
  <c r="D307" i="8"/>
  <c r="F293" i="9" l="1"/>
  <c r="F294" i="9"/>
  <c r="F296" i="9"/>
  <c r="F300" i="9"/>
  <c r="F302" i="9"/>
  <c r="F291" i="9"/>
  <c r="F292" i="9"/>
  <c r="F303" i="9"/>
  <c r="F287" i="9"/>
  <c r="F297" i="9"/>
  <c r="F288" i="9"/>
  <c r="F298" i="9"/>
  <c r="F290" i="9"/>
  <c r="F299" i="9"/>
  <c r="F227" i="9"/>
  <c r="G238" i="24"/>
  <c r="F385" i="24"/>
  <c r="G140" i="8"/>
  <c r="G157" i="8" s="1"/>
  <c r="G152" i="8"/>
  <c r="F244" i="9"/>
  <c r="F255" i="9"/>
  <c r="F256" i="24"/>
  <c r="F269" i="24"/>
  <c r="F274" i="24"/>
  <c r="F355" i="24"/>
  <c r="F59" i="8"/>
  <c r="F73" i="8"/>
  <c r="G146" i="8"/>
  <c r="F26" i="9"/>
  <c r="F361" i="24"/>
  <c r="F60" i="8"/>
  <c r="F147" i="8"/>
  <c r="G274" i="24"/>
  <c r="F105" i="8"/>
  <c r="F141" i="8"/>
  <c r="F153" i="8"/>
  <c r="F158" i="8"/>
  <c r="G256" i="24"/>
  <c r="G269" i="24"/>
  <c r="F61" i="8"/>
  <c r="F74" i="8"/>
  <c r="F79" i="8"/>
  <c r="F95" i="8"/>
  <c r="F100" i="8" s="1"/>
  <c r="G105" i="8"/>
  <c r="G141" i="8"/>
  <c r="G147" i="8"/>
  <c r="G153" i="8"/>
  <c r="G158" i="8"/>
  <c r="F16" i="9"/>
  <c r="F232" i="9"/>
  <c r="F245" i="9"/>
  <c r="F250" i="9"/>
  <c r="F335" i="9"/>
  <c r="F346" i="9" s="1"/>
  <c r="F341" i="9"/>
  <c r="F246" i="24"/>
  <c r="F251" i="24" s="1"/>
  <c r="F257" i="24"/>
  <c r="F270" i="24"/>
  <c r="F275" i="24"/>
  <c r="F309" i="24"/>
  <c r="F315" i="24"/>
  <c r="F321" i="24"/>
  <c r="F356" i="24"/>
  <c r="F362" i="24"/>
  <c r="G95" i="8"/>
  <c r="F142" i="8"/>
  <c r="F148" i="8"/>
  <c r="F154" i="8"/>
  <c r="F159" i="8"/>
  <c r="F17" i="9"/>
  <c r="G232" i="9"/>
  <c r="G335" i="9"/>
  <c r="G341" i="9"/>
  <c r="G246" i="24"/>
  <c r="G257" i="24"/>
  <c r="G270" i="24"/>
  <c r="G275" i="24"/>
  <c r="G309" i="24"/>
  <c r="G326" i="24" s="1"/>
  <c r="G315" i="24"/>
  <c r="G321" i="24"/>
  <c r="F63" i="8"/>
  <c r="F75" i="8"/>
  <c r="F80" i="8"/>
  <c r="G142" i="8"/>
  <c r="G148" i="8"/>
  <c r="G154" i="8"/>
  <c r="G159" i="8"/>
  <c r="F246" i="9"/>
  <c r="F251" i="9"/>
  <c r="F247" i="24"/>
  <c r="F252" i="24"/>
  <c r="F265" i="24"/>
  <c r="F271" i="24"/>
  <c r="F276" i="24"/>
  <c r="F310" i="24"/>
  <c r="F326" i="24" s="1"/>
  <c r="F316" i="24"/>
  <c r="F322" i="24"/>
  <c r="F357" i="24"/>
  <c r="F363" i="24"/>
  <c r="G96" i="8"/>
  <c r="F101" i="8"/>
  <c r="F143" i="8"/>
  <c r="F149" i="8"/>
  <c r="F155" i="8"/>
  <c r="F160" i="8"/>
  <c r="F181" i="8"/>
  <c r="F19" i="9"/>
  <c r="G195" i="9"/>
  <c r="G214" i="9" s="1"/>
  <c r="G201" i="9"/>
  <c r="G207" i="9"/>
  <c r="G222" i="9"/>
  <c r="G233" i="9"/>
  <c r="G246" i="9"/>
  <c r="G251" i="9"/>
  <c r="G288" i="9"/>
  <c r="G305" i="9" s="1"/>
  <c r="G294" i="9"/>
  <c r="G300" i="9"/>
  <c r="G315" i="9"/>
  <c r="G328" i="9" s="1"/>
  <c r="G321" i="9"/>
  <c r="G336" i="9"/>
  <c r="G342" i="9"/>
  <c r="G358" i="9"/>
  <c r="G365" i="9" s="1"/>
  <c r="G247" i="24"/>
  <c r="G252" i="24"/>
  <c r="G265" i="24"/>
  <c r="G271" i="24"/>
  <c r="G276" i="24"/>
  <c r="G310" i="24"/>
  <c r="G316" i="24"/>
  <c r="G322" i="24"/>
  <c r="G357" i="24"/>
  <c r="G366" i="24" s="1"/>
  <c r="G363" i="24"/>
  <c r="F70" i="8"/>
  <c r="F76" i="8"/>
  <c r="F81" i="8"/>
  <c r="F97" i="8"/>
  <c r="G101" i="8"/>
  <c r="G143" i="8"/>
  <c r="G149" i="8"/>
  <c r="G155" i="8"/>
  <c r="G160" i="8"/>
  <c r="F182" i="8"/>
  <c r="F20" i="9"/>
  <c r="F223" i="9"/>
  <c r="F241" i="9"/>
  <c r="F247" i="9"/>
  <c r="F252" i="9"/>
  <c r="F289" i="9"/>
  <c r="F295" i="9"/>
  <c r="F337" i="9"/>
  <c r="F15" i="24"/>
  <c r="F18" i="24" s="1"/>
  <c r="F28" i="24"/>
  <c r="F29" i="24" s="1"/>
  <c r="F215" i="24"/>
  <c r="F238" i="24" s="1"/>
  <c r="F221" i="24"/>
  <c r="F227" i="24"/>
  <c r="F248" i="24"/>
  <c r="F266" i="24"/>
  <c r="F272" i="24"/>
  <c r="F277" i="24"/>
  <c r="F311" i="24"/>
  <c r="F317" i="24"/>
  <c r="F332" i="24"/>
  <c r="F349" i="24" s="1"/>
  <c r="F338" i="24"/>
  <c r="F358" i="24"/>
  <c r="F364" i="24"/>
  <c r="G97" i="8"/>
  <c r="F102" i="8"/>
  <c r="F138" i="8"/>
  <c r="F144" i="8"/>
  <c r="F150" i="8"/>
  <c r="F156" i="8"/>
  <c r="F161" i="8"/>
  <c r="F21" i="9"/>
  <c r="G223" i="9"/>
  <c r="G228" i="9"/>
  <c r="G241" i="9"/>
  <c r="G247" i="9"/>
  <c r="G252" i="9"/>
  <c r="G289" i="9"/>
  <c r="G295" i="9"/>
  <c r="G301" i="9"/>
  <c r="G337" i="9"/>
  <c r="G343" i="9"/>
  <c r="G15" i="24"/>
  <c r="G18" i="24" s="1"/>
  <c r="G215" i="24"/>
  <c r="G221" i="24"/>
  <c r="G227" i="24"/>
  <c r="G248" i="24"/>
  <c r="G253" i="24"/>
  <c r="G266" i="24"/>
  <c r="G272" i="24"/>
  <c r="G277" i="24"/>
  <c r="G311" i="24"/>
  <c r="G317" i="24"/>
  <c r="G323" i="24"/>
  <c r="G332" i="24"/>
  <c r="G349" i="24" s="1"/>
  <c r="G338" i="24"/>
  <c r="G358" i="24"/>
  <c r="F82" i="8"/>
  <c r="F353" i="24"/>
  <c r="F359" i="24"/>
  <c r="F71" i="8"/>
  <c r="G278" i="24"/>
  <c r="F17" i="22"/>
  <c r="F162" i="8"/>
  <c r="D99" i="9"/>
  <c r="G93" i="8"/>
  <c r="F140" i="8"/>
  <c r="F146" i="8"/>
  <c r="F14" i="9"/>
  <c r="F15" i="9" s="1"/>
  <c r="G219" i="9"/>
  <c r="G225" i="9"/>
  <c r="G291" i="9"/>
  <c r="G297" i="9"/>
  <c r="G333" i="9"/>
  <c r="G346" i="9" s="1"/>
  <c r="G339" i="9"/>
  <c r="G244" i="24"/>
  <c r="G251" i="24" s="1"/>
  <c r="G250" i="24"/>
  <c r="G268" i="24"/>
  <c r="G313" i="24"/>
  <c r="G319" i="24"/>
  <c r="F305" i="9" l="1"/>
  <c r="F273" i="24"/>
  <c r="G227" i="9"/>
  <c r="G273" i="24"/>
  <c r="G100" i="8"/>
  <c r="F366" i="24"/>
  <c r="G249" i="9"/>
  <c r="F249" i="9"/>
  <c r="F77" i="8"/>
  <c r="F157" i="8"/>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<sst xmlns="http://schemas.openxmlformats.org/spreadsheetml/2006/main" count="4321" uniqueCount="3081">
  <si>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</si>
  <si>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</si>
  <si>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</si>
  <si>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</si>
  <si>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</si>
  <si>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</si>
  <si>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</si>
  <si>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</si>
  <si>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</si>
  <si>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</si>
  <si>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</si>
  <si>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</si>
  <si>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</si>
  <si>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</si>
  <si>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</si>
  <si>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</si>
  <si>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</si>
  <si>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</si>
  <si>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</si>
  <si>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</si>
  <si>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</si>
  <si>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</si>
  <si>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</si>
  <si>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</si>
  <si>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</si>
  <si>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</si>
  <si>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</si>
  <si>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</si>
  <si>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</si>
  <si>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</si>
  <si>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</si>
  <si>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</si>
  <si>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</si>
  <si>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</si>
  <si>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</si>
  <si>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</si>
  <si>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</si>
  <si>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</si>
  <si>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</si>
  <si>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</si>
  <si>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</si>
  <si>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</si>
  <si>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</si>
  <si>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</si>
  <si>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</si>
  <si>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</si>
  <si>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</si>
  <si>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</si>
  <si>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</si>
  <si>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</si>
  <si>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</si>
  <si>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</si>
  <si>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</si>
  <si>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</si>
  <si>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</si>
  <si>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</si>
  <si>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</si>
  <si>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</si>
  <si>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</si>
  <si>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</si>
  <si>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</si>
  <si>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</si>
  <si>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</si>
  <si>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</si>
  <si>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</si>
  <si>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</si>
  <si>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</si>
  <si>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</si>
  <si>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</si>
  <si>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</si>
  <si>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</si>
  <si>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</si>
  <si>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</si>
  <si>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</si>
  <si>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</si>
  <si>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</si>
  <si>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</si>
  <si>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</si>
  <si>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</si>
  <si>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</si>
  <si>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</si>
  <si>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</si>
  <si>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</si>
  <si>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</si>
  <si>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</si>
  <si>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</si>
  <si>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</si>
  <si>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</si>
  <si>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</si>
  <si>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</si>
  <si>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</si>
  <si>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</si>
  <si>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</si>
  <si>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</si>
  <si>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</si>
  <si>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</si>
  <si>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</si>
  <si>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</si>
  <si>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</si>
  <si>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</si>
  <si>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</si>
  <si>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</si>
  <si>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</si>
  <si>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</si>
  <si>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</si>
  <si>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</si>
  <si>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</si>
  <si>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</si>
  <si>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</si>
  <si>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</si>
  <si>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</si>
  <si>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</si>
  <si>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</si>
  <si>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</si>
  <si>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</si>
  <si>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</si>
  <si>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</si>
  <si>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</si>
  <si>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</si>
  <si>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</si>
  <si>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</si>
  <si>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</si>
  <si>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</si>
  <si>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</si>
  <si>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</si>
  <si>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</si>
  <si>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</si>
  <si>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</si>
  <si>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</si>
  <si>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</si>
  <si>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</si>
  <si>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</si>
  <si>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</si>
  <si>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</si>
  <si>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</si>
  <si>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</si>
  <si>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</si>
  <si>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</si>
  <si>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</si>
  <si>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</si>
  <si>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</si>
  <si>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</si>
  <si>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</si>
  <si>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</si>
  <si>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</si>
  <si>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</si>
  <si>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</si>
  <si>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</si>
  <si>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</si>
  <si>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</si>
  <si>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</si>
  <si>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</si>
  <si>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</si>
  <si>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</si>
  <si>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</si>
  <si>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</si>
  <si>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</si>
  <si>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</si>
  <si>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</si>
  <si>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</si>
  <si>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</si>
  <si>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</si>
  <si>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</si>
  <si>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</si>
  <si>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</si>
  <si>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</si>
  <si>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</si>
  <si>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</si>
  <si>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</si>
  <si>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</si>
  <si>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</si>
  <si>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</si>
  <si>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</si>
  <si>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</si>
  <si>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</si>
  <si>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</si>
  <si>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</si>
  <si>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</si>
  <si>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</si>
  <si>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</si>
  <si>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</si>
  <si>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</si>
  <si>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</si>
  <si>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</si>
  <si>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</si>
  <si>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</si>
  <si>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</si>
  <si>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</si>
  <si>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</si>
  <si>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</si>
  <si>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</si>
  <si>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</si>
  <si>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</si>
  <si>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</si>
  <si>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</si>
  <si>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</si>
  <si>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</si>
  <si>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</si>
  <si>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</si>
  <si>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</si>
  <si>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</si>
  <si>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</si>
  <si>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</si>
  <si>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</si>
  <si>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</si>
  <si>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</si>
  <si>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</si>
  <si>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</si>
  <si>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</si>
  <si>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</si>
  <si>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</si>
  <si>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</si>
  <si>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</si>
  <si>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</si>
  <si>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</si>
  <si>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</si>
  <si>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</si>
  <si>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</si>
  <si>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</si>
  <si>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</si>
  <si>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</si>
  <si>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</si>
  <si>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</si>
  <si>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</si>
  <si>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</si>
  <si>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</si>
  <si>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</si>
  <si>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</si>
  <si>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</si>
  <si>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</si>
  <si>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</si>
  <si>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</si>
  <si>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</si>
  <si>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</si>
  <si>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</si>
  <si>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</si>
  <si>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</si>
  <si>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</si>
  <si>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</si>
  <si>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</si>
  <si>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</si>
  <si>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</si>
  <si>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</si>
  <si>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</si>
  <si>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</si>
  <si>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</si>
  <si>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</si>
  <si>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</si>
  <si>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</si>
  <si>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</si>
  <si>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</si>
  <si>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</si>
  <si>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</si>
  <si>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</si>
  <si>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</si>
  <si>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</si>
  <si>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</si>
  <si>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</si>
  <si>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</si>
  <si>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</si>
  <si>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</si>
  <si>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</si>
  <si>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</si>
  <si>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</si>
  <si>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</si>
  <si>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</si>
  <si>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</si>
  <si>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</si>
  <si>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</si>
  <si>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</si>
  <si>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</si>
  <si>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</si>
  <si>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</si>
  <si>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</si>
  <si>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</si>
  <si>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</si>
  <si>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</si>
  <si>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</si>
  <si>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</si>
  <si>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</si>
  <si>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</si>
  <si>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</si>
  <si>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</si>
  <si>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</si>
  <si>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</si>
  <si>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</si>
  <si>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</si>
  <si>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</si>
  <si>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</si>
  <si>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</si>
  <si>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</si>
  <si>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</si>
  <si>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</si>
  <si>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</si>
  <si>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</si>
  <si>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</si>
  <si>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</si>
  <si>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</si>
  <si>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</si>
  <si>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</si>
  <si>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</si>
  <si>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</si>
  <si>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</si>
  <si>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</si>
  <si>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</si>
  <si>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</si>
  <si>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</si>
  <si>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</si>
  <si>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</si>
  <si>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</si>
  <si>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</si>
  <si>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</si>
  <si>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</si>
  <si>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</si>
  <si>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</si>
  <si>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</si>
  <si>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</si>
  <si>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</si>
  <si>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</si>
  <si>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</si>
  <si>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</si>
  <si>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</si>
  <si>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</si>
  <si>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</si>
  <si>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</si>
  <si>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</si>
  <si>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</si>
  <si>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</si>
  <si>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</si>
  <si>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</si>
  <si>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</si>
  <si>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</si>
  <si>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</si>
  <si>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</si>
  <si>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</si>
  <si>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</si>
  <si>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</si>
  <si>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</si>
  <si>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</si>
  <si>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</si>
  <si>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</si>
  <si>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</si>
  <si>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</si>
  <si>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</si>
  <si>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</si>
  <si>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</si>
  <si>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</si>
  <si>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</si>
  <si>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</si>
  <si>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</si>
  <si>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</si>
  <si>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</si>
  <si>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</si>
  <si>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</si>
  <si>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</si>
  <si>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</si>
  <si>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</si>
  <si>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</si>
  <si>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</si>
  <si>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</si>
  <si>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</si>
  <si>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</si>
  <si>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</si>
  <si>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</si>
  <si>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</si>
  <si>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</si>
  <si>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</si>
  <si>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</si>
  <si>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</si>
  <si>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</si>
  <si>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</si>
  <si>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</si>
  <si>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</si>
  <si>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</si>
  <si>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</si>
  <si>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</si>
  <si>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</si>
  <si>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</si>
  <si>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</si>
  <si>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</si>
  <si>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</si>
  <si>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</si>
  <si>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</si>
  <si>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</si>
  <si>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</si>
  <si>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</si>
  <si>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</si>
  <si>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</si>
  <si>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</si>
  <si>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</si>
  <si>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</si>
  <si>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</si>
  <si>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</si>
  <si>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</si>
  <si>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</si>
  <si>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</si>
  <si>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</si>
  <si>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</si>
  <si>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</si>
  <si>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</si>
  <si>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</si>
  <si>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</si>
  <si>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</si>
  <si>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</si>
  <si>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</si>
  <si>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</si>
  <si>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</si>
  <si>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</si>
  <si>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</si>
  <si>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</si>
  <si>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</si>
  <si>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</si>
  <si>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</si>
  <si>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</si>
  <si>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</si>
  <si>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</si>
  <si>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</si>
  <si>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</si>
  <si>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</si>
  <si>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</si>
  <si>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</si>
  <si>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</si>
  <si>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</si>
  <si>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</si>
  <si>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</si>
  <si>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</si>
  <si>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</si>
  <si>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</si>
  <si>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</si>
  <si>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</si>
  <si>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</si>
  <si>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</si>
  <si>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</si>
  <si>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</si>
  <si>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</si>
  <si>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</si>
  <si>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</si>
  <si>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</si>
  <si>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</si>
  <si>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</si>
  <si>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</si>
  <si>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</si>
  <si>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</si>
  <si>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</si>
  <si>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</si>
  <si>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</si>
  <si>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</si>
  <si>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</si>
  <si>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</si>
  <si>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</si>
  <si>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</si>
  <si>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</si>
  <si>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</si>
  <si>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</si>
  <si>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</si>
  <si>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</si>
  <si>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</si>
  <si>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</si>
  <si>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</si>
  <si>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</si>
  <si>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</si>
  <si>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</si>
  <si>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</si>
  <si>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</si>
  <si>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</si>
  <si>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</si>
  <si>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</si>
  <si>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</si>
  <si>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</si>
  <si>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</si>
  <si>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</si>
  <si>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</si>
  <si>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</si>
  <si>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</si>
  <si>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</si>
  <si>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</si>
  <si>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</si>
  <si>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</si>
  <si>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</si>
  <si>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</si>
  <si>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</si>
  <si>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</si>
  <si>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</si>
  <si>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</si>
  <si>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</si>
  <si>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</si>
  <si>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</si>
  <si>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</si>
  <si>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</si>
  <si>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</si>
  <si>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</si>
  <si>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</si>
  <si>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</si>
  <si>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</si>
  <si>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</si>
  <si>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</si>
  <si>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</si>
  <si>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</si>
  <si>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</si>
  <si>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</si>
  <si>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</si>
  <si>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</si>
  <si>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</si>
  <si>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</si>
  <si>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</si>
  <si>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</si>
  <si>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</si>
  <si>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</si>
  <si>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</si>
  <si>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</si>
  <si>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</si>
  <si>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</si>
  <si>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</si>
  <si>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</si>
  <si>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</si>
  <si>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</si>
  <si>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</si>
  <si>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</si>
  <si>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</si>
  <si>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</si>
  <si>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</si>
  <si>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</si>
  <si>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</si>
  <si>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</si>
  <si>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</si>
  <si>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</si>
  <si>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</si>
  <si>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</si>
  <si>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</si>
  <si>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</si>
  <si>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</si>
  <si>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</si>
  <si>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</si>
  <si>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</si>
  <si>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</si>
  <si>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</si>
  <si>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</si>
  <si>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</si>
  <si>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</si>
  <si>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</si>
  <si>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</si>
  <si>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</si>
  <si>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</si>
  <si>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</si>
  <si>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</si>
  <si>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</si>
  <si>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</si>
  <si>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</si>
  <si>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</si>
  <si>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</si>
  <si>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</si>
  <si>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</si>
  <si>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</si>
  <si>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</si>
  <si>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</si>
  <si>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</si>
  <si>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</si>
  <si>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</si>
  <si>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</si>
  <si>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</si>
  <si>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</si>
  <si>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</si>
  <si>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</si>
  <si>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</si>
  <si>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</si>
  <si>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</si>
  <si>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</si>
  <si>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</si>
  <si>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</si>
  <si>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</si>
  <si>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</si>
  <si>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</si>
  <si>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</si>
  <si>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</si>
  <si>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</si>
  <si>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</si>
  <si>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</si>
  <si>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</si>
  <si>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</si>
  <si>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</si>
  <si>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</si>
  <si>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</si>
  <si>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</si>
  <si>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</si>
  <si>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</si>
  <si>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</si>
  <si>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</si>
  <si>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</si>
  <si>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</si>
  <si>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</si>
  <si>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</si>
  <si>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</si>
  <si>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</si>
  <si>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</si>
  <si>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</si>
  <si>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</si>
  <si>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</si>
  <si>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</si>
  <si>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</si>
  <si>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</si>
  <si>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</si>
  <si>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</si>
  <si>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</si>
  <si>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</si>
  <si>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</si>
  <si>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</si>
  <si>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</si>
  <si>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</si>
  <si>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</si>
  <si>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</si>
  <si>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</si>
  <si>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</si>
  <si>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</si>
  <si>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</si>
  <si>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</si>
  <si>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</si>
  <si>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</si>
  <si>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</si>
  <si>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</si>
  <si>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</si>
  <si>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</si>
  <si>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</si>
  <si>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</si>
  <si>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</si>
  <si>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</si>
  <si>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</si>
  <si>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</si>
  <si>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</si>
  <si>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</si>
  <si>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</si>
  <si>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</si>
  <si>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</si>
  <si>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</si>
  <si>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</si>
  <si>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</si>
  <si>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</si>
  <si>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</si>
  <si>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</si>
  <si>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</si>
  <si>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</si>
  <si>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</si>
  <si>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</si>
  <si>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</si>
  <si>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</si>
  <si>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</si>
  <si>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</si>
  <si>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</si>
  <si>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</si>
  <si>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</si>
  <si>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</si>
  <si>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</si>
  <si>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</si>
  <si>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</si>
  <si>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</si>
  <si>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</si>
  <si>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</si>
  <si>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</si>
  <si>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</si>
  <si>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</si>
  <si>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</si>
  <si>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</si>
  <si>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</si>
  <si>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</si>
  <si>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</si>
  <si>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</si>
  <si>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</si>
  <si>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</si>
  <si>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</si>
  <si>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</si>
  <si>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</si>
  <si>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</si>
  <si>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</si>
  <si>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</si>
  <si>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</si>
  <si>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</si>
  <si>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</si>
  <si>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</si>
  <si>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</si>
  <si>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</si>
  <si>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</si>
  <si>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</si>
  <si>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</si>
  <si>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</si>
  <si>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</si>
  <si>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</si>
  <si>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</si>
  <si>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</si>
  <si>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</si>
  <si>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</si>
  <si>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</si>
  <si>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</si>
  <si>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</si>
  <si>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</si>
  <si>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</si>
  <si>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</si>
  <si>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</si>
  <si>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</si>
  <si>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</si>
  <si>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</si>
  <si>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</si>
  <si>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</si>
  <si>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</si>
  <si>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</si>
  <si>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</si>
  <si>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</si>
  <si>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</si>
  <si>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</si>
  <si>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</si>
  <si>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</si>
  <si>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</si>
  <si>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</si>
  <si>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</si>
  <si>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</si>
  <si>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</si>
  <si>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</si>
  <si>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</si>
  <si>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</si>
  <si>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</si>
  <si>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</si>
  <si>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</si>
  <si>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</si>
  <si>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</si>
  <si>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</si>
  <si>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</si>
  <si>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</si>
  <si>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</si>
  <si>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</si>
  <si>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</si>
  <si>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</si>
  <si>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</si>
  <si>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</si>
  <si>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</si>
  <si>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</si>
  <si>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</si>
  <si>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</si>
  <si>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</si>
  <si>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</si>
  <si>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</si>
  <si>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</si>
  <si>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</si>
  <si>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</si>
  <si>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</si>
  <si>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</si>
  <si>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</si>
  <si>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</si>
  <si>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</si>
  <si>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</si>
  <si>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</si>
  <si>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</si>
  <si>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</si>
  <si>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</si>
  <si>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</si>
  <si>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</si>
  <si>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</si>
  <si>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</si>
  <si>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</si>
  <si>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</si>
  <si>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</si>
  <si>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</si>
  <si>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</si>
  <si>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</si>
  <si>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</si>
  <si>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</si>
  <si>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</si>
  <si>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</si>
  <si>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</si>
  <si>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</si>
  <si>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</si>
  <si>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</si>
  <si>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</si>
  <si>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</si>
  <si>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</si>
  <si>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</si>
  <si>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</si>
  <si>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</si>
  <si>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</si>
  <si>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</si>
  <si>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</si>
  <si>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</si>
  <si>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</si>
  <si>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</si>
  <si>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</si>
  <si>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</si>
  <si>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</si>
  <si>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</si>
  <si>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</si>
  <si>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</si>
  <si>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</si>
  <si>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</si>
  <si>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</si>
  <si>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</si>
  <si>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</si>
  <si>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</si>
  <si>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</si>
  <si>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</si>
  <si>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</si>
  <si>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</si>
  <si>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</si>
  <si>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</si>
  <si>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</si>
  <si>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</si>
  <si>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</si>
  <si>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</si>
  <si>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</si>
  <si>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</si>
  <si>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</si>
  <si>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</si>
  <si>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</si>
  <si>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</si>
  <si>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</si>
  <si>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</si>
  <si>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</si>
  <si>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</si>
  <si>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</si>
  <si>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</si>
  <si>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</si>
  <si>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</si>
  <si>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</si>
  <si>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</si>
  <si>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</si>
  <si>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</si>
  <si>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</si>
  <si>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</si>
  <si>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</si>
  <si>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</si>
  <si>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</si>
  <si>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</si>
  <si>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</si>
  <si>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</si>
  <si>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</si>
  <si>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</si>
  <si>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</si>
  <si>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</si>
  <si>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</si>
  <si>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</si>
  <si>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</si>
  <si>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</si>
  <si>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</si>
  <si>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</si>
  <si>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</si>
  <si>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</si>
  <si>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</si>
  <si>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</si>
  <si>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</si>
  <si>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</si>
  <si>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</si>
  <si>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</si>
  <si>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</si>
  <si>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</si>
  <si>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</si>
  <si>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</si>
  <si>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</si>
  <si>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</si>
  <si>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</si>
  <si>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</si>
  <si>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</si>
  <si>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</si>
  <si>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</si>
  <si>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</si>
  <si>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</si>
  <si>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</si>
  <si>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</si>
  <si>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</si>
  <si>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</si>
  <si>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</si>
  <si>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</si>
  <si>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</si>
  <si>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</si>
  <si>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</si>
  <si>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</si>
  <si>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</si>
  <si>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</si>
  <si>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</si>
  <si>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</si>
  <si>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</si>
  <si>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</si>
  <si>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</si>
  <si>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</si>
  <si>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</si>
  <si>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</si>
  <si>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</si>
  <si>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</si>
  <si>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</si>
  <si>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</si>
  <si>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</si>
  <si>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</si>
  <si>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</si>
  <si>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</si>
  <si>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</si>
  <si>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</si>
  <si>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</si>
  <si>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</si>
  <si>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</si>
  <si>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</si>
  <si>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</si>
  <si>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</si>
  <si>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</si>
  <si>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</si>
  <si>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</si>
  <si>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</si>
  <si>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</si>
  <si>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</si>
  <si>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</si>
  <si>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</si>
  <si>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</si>
  <si>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</si>
  <si>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</si>
  <si>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</si>
  <si>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</si>
  <si>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</si>
  <si>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</si>
  <si>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</si>
  <si>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</si>
  <si>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</si>
  <si>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</si>
  <si>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</si>
  <si>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</si>
  <si>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</si>
  <si>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</si>
  <si>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</si>
  <si>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</si>
  <si>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</si>
  <si>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</si>
  <si>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</si>
  <si>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</si>
  <si>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</si>
  <si>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</si>
  <si>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</si>
  <si>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</si>
  <si>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</si>
  <si>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</si>
  <si>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</si>
  <si>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</si>
  <si>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</si>
  <si>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</si>
  <si>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</si>
  <si>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</si>
  <si>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</si>
  <si>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</si>
  <si>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</si>
  <si>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</si>
  <si>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</si>
  <si>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</si>
  <si>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</si>
  <si>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</si>
  <si>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</si>
  <si>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</si>
  <si>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</si>
  <si>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</si>
  <si>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</si>
  <si>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</si>
  <si>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</si>
  <si>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</si>
  <si>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</si>
  <si>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</si>
  <si>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</si>
  <si>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</si>
  <si>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</si>
  <si>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</si>
  <si>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</si>
  <si>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</si>
  <si>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</si>
  <si>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</si>
  <si>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</si>
  <si>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</si>
  <si>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</si>
  <si>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</si>
  <si>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</si>
  <si>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</si>
  <si>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</si>
  <si>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</si>
  <si>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</si>
  <si>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</si>
  <si>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</si>
  <si>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</si>
  <si>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</si>
  <si>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</si>
  <si>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</si>
  <si>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</si>
  <si>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</si>
  <si>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</si>
  <si>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</si>
  <si>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</si>
  <si>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</si>
  <si>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</si>
  <si>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</si>
  <si>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</si>
  <si>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</si>
  <si>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</si>
  <si>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</si>
  <si>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</si>
  <si>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</si>
  <si>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</si>
  <si>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</si>
  <si>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</si>
  <si>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</si>
  <si>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</si>
  <si>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</si>
  <si>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</si>
  <si>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</si>
  <si>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</si>
  <si>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</si>
  <si>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</si>
  <si>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</si>
  <si>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</si>
  <si>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</si>
  <si>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</si>
  <si>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</si>
  <si>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</si>
  <si>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</si>
  <si>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</si>
  <si>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</si>
  <si>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</si>
  <si>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</si>
  <si>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</si>
  <si>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</si>
  <si>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</si>
  <si>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</si>
  <si>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</si>
  <si>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</si>
  <si>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</si>
  <si>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</si>
  <si>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</si>
  <si>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</si>
  <si>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</si>
  <si>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</si>
  <si>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</si>
  <si>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</si>
  <si>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</si>
  <si>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</si>
  <si>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</si>
  <si>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</si>
  <si>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</si>
  <si>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</si>
  <si>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</si>
  <si>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</si>
  <si>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</si>
  <si>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</si>
  <si>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</si>
  <si>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</si>
  <si>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</si>
  <si>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</si>
  <si>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</si>
  <si>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</si>
  <si>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</si>
  <si>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</si>
  <si>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</si>
  <si>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</si>
  <si>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</si>
  <si>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</si>
  <si>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</si>
  <si>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</si>
  <si>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</si>
  <si>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</si>
  <si>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</si>
  <si>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</si>
  <si>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</si>
  <si>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</si>
  <si>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</si>
  <si>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</si>
  <si>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</si>
  <si>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</si>
  <si>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</si>
  <si>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</si>
  <si>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</si>
  <si>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</si>
  <si>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</si>
  <si>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</si>
  <si>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</si>
  <si>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</si>
  <si>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</si>
  <si>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</si>
  <si>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</si>
  <si>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</si>
  <si>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</si>
  <si>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</si>
  <si>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</si>
  <si>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</si>
  <si>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</si>
  <si>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</si>
  <si>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</si>
  <si>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</si>
  <si>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</si>
  <si>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</si>
  <si>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</si>
  <si>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</si>
  <si>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</si>
  <si>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</si>
  <si>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</si>
  <si>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</si>
  <si>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</si>
  <si>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</si>
  <si>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</si>
  <si>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</si>
  <si>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</si>
  <si>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</si>
  <si>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</si>
  <si>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</si>
  <si>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</si>
  <si>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</si>
  <si>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</si>
  <si>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</si>
  <si>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</si>
  <si>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</si>
  <si>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</si>
  <si>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</si>
  <si>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</si>
  <si>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</si>
  <si>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</si>
  <si>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</si>
  <si>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</si>
  <si>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</si>
  <si>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</si>
  <si>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</si>
  <si>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</si>
  <si>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</si>
  <si>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</si>
  <si>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</si>
  <si>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</si>
  <si>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</si>
  <si>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</si>
  <si>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</si>
  <si>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</si>
  <si>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</si>
  <si>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</si>
  <si>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</si>
  <si>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</si>
  <si>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</si>
  <si>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</si>
  <si>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</si>
  <si>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</si>
  <si>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</si>
  <si>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</si>
  <si>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</si>
  <si>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</si>
  <si>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</si>
  <si>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</si>
  <si>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</si>
  <si>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</si>
  <si>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</si>
  <si>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</si>
  <si>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</si>
  <si>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</si>
  <si>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</si>
  <si>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</si>
  <si>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</si>
  <si>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</si>
  <si>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</si>
  <si>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</si>
  <si>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</si>
  <si>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</si>
  <si>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</si>
  <si>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</si>
  <si>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</si>
  <si>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</si>
  <si>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</si>
  <si>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</si>
  <si>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</si>
  <si>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</si>
  <si>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</si>
  <si>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</si>
  <si>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</si>
  <si>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</si>
  <si>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</si>
  <si>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</si>
  <si>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</si>
  <si>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</si>
  <si>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</si>
  <si>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</si>
  <si>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</si>
  <si>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</si>
  <si>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</si>
  <si>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</si>
  <si>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</si>
  <si>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</si>
  <si>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</si>
  <si>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</si>
  <si>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</si>
  <si>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</si>
  <si>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</si>
  <si>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</si>
  <si>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</si>
  <si>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</si>
  <si>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</si>
  <si>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</si>
  <si>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</si>
  <si>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</si>
  <si>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</si>
  <si>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</si>
  <si>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</si>
  <si>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</si>
  <si>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</si>
  <si>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</si>
  <si>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</si>
  <si>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</si>
  <si>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</si>
  <si>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</si>
  <si>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</si>
  <si>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</si>
  <si>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</si>
  <si>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</si>
  <si>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</si>
  <si>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</si>
  <si>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</si>
  <si>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</si>
  <si>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</si>
  <si>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</si>
  <si>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</si>
  <si>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</si>
  <si>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</si>
  <si>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</si>
  <si>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</si>
  <si>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</si>
  <si>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</si>
  <si>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</si>
  <si>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</si>
  <si>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</si>
  <si>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</si>
  <si>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</si>
  <si>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</si>
  <si>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</si>
  <si>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</si>
  <si>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</si>
  <si>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</si>
  <si>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</si>
  <si>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</si>
  <si>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</si>
  <si>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</si>
  <si>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</si>
  <si>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</si>
  <si>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</si>
  <si>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</si>
  <si>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</si>
  <si>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</si>
  <si>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</si>
  <si>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</si>
  <si>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</si>
  <si>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</si>
  <si>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</si>
  <si>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</si>
  <si>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</si>
  <si>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</si>
  <si>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</si>
  <si>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</si>
  <si>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</si>
  <si>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</si>
  <si>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</si>
  <si>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</si>
  <si>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</si>
  <si>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</si>
  <si>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</si>
  <si>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</si>
  <si>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</si>
  <si>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</si>
  <si>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</si>
  <si>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</si>
  <si>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</si>
  <si>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</si>
  <si>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</si>
  <si>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</si>
  <si>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</si>
  <si>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</si>
  <si>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</si>
  <si>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</si>
  <si>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</si>
  <si>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</si>
  <si>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</si>
  <si>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</si>
  <si>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</si>
  <si>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</si>
  <si>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</si>
  <si>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</si>
  <si>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</si>
  <si>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</si>
  <si>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</si>
  <si>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</si>
  <si>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</si>
  <si>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</si>
  <si>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</si>
  <si>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</si>
  <si>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</si>
  <si>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</si>
  <si>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</si>
  <si>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</si>
  <si>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</si>
  <si>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</si>
  <si>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</si>
  <si>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</si>
  <si>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</si>
  <si>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</si>
  <si>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</si>
  <si>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</si>
  <si>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</si>
  <si>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</si>
  <si>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</si>
  <si>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</si>
  <si>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</si>
  <si>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</si>
  <si>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</si>
  <si>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</si>
  <si>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</si>
  <si>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</si>
  <si>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</si>
  <si>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</si>
  <si>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</si>
  <si>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</si>
  <si>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</si>
  <si>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</si>
  <si>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</si>
  <si>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</si>
  <si>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</si>
  <si>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</si>
  <si>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</si>
  <si>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</si>
  <si>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</si>
  <si>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</si>
  <si>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</si>
  <si>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</si>
  <si>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</si>
  <si>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</si>
  <si>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</si>
  <si>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</si>
  <si>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</si>
  <si>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</si>
  <si>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</si>
  <si>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</si>
  <si>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</si>
  <si>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</si>
  <si>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</si>
  <si>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</si>
  <si>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</si>
  <si>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</si>
  <si>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</si>
  <si>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</si>
  <si>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</si>
  <si>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</si>
  <si>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</si>
  <si>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</si>
  <si>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</si>
  <si>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</si>
  <si>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</si>
  <si>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</si>
  <si>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</si>
  <si>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</si>
  <si>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</si>
  <si>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</si>
  <si>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</si>
  <si>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</si>
  <si>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</si>
  <si>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</si>
  <si>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</si>
  <si>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</si>
  <si>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</si>
  <si>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</si>
  <si>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</si>
  <si>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</si>
  <si>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</si>
  <si>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</si>
  <si>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</si>
  <si>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</si>
  <si>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</si>
  <si>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</si>
  <si>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</si>
  <si>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</si>
  <si>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</si>
  <si>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</si>
  <si>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</si>
  <si>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</si>
  <si>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</si>
  <si>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</si>
  <si>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</si>
  <si>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</si>
  <si>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</si>
  <si>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</si>
  <si>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</si>
  <si>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</si>
  <si>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</si>
  <si>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</si>
  <si>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</si>
  <si>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</si>
  <si>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</si>
  <si>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</si>
  <si>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</si>
  <si>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</si>
  <si>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</si>
  <si>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</si>
  <si>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</si>
  <si>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</si>
  <si>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</si>
  <si>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</si>
  <si>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</si>
  <si>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</si>
  <si>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</si>
  <si>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</si>
  <si>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</si>
  <si>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</si>
  <si>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</si>
  <si>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</si>
  <si>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</si>
  <si>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</si>
  <si>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</si>
  <si>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</si>
  <si>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</si>
  <si>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</si>
  <si>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</si>
  <si>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</si>
  <si>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</si>
  <si>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</si>
  <si>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</si>
  <si>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</si>
  <si>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</si>
  <si>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</si>
  <si>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</si>
  <si>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</si>
  <si>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</si>
  <si>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</si>
  <si>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</si>
  <si>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</si>
  <si>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</si>
  <si>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</si>
  <si>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</si>
  <si>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</si>
  <si>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</si>
  <si>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</si>
  <si>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</si>
  <si>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</si>
  <si>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</si>
  <si>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</si>
  <si>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</si>
  <si>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</si>
  <si>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</si>
  <si>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</si>
  <si>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</si>
  <si>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</si>
  <si>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</si>
  <si>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</si>
  <si>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</si>
  <si>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</si>
  <si>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</si>
  <si>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</si>
  <si>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</si>
  <si>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</si>
  <si>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</si>
  <si>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</si>
  <si>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</si>
  <si>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</si>
  <si>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</si>
  <si>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</si>
  <si>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</si>
  <si>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</si>
  <si>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</si>
  <si>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</si>
  <si>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</si>
  <si>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</si>
  <si>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</si>
  <si>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</si>
  <si>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</si>
  <si>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</si>
  <si>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</si>
  <si>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</si>
  <si>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</si>
  <si>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</si>
  <si>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</si>
  <si>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</si>
  <si>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</si>
  <si>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</si>
  <si>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</si>
  <si>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</si>
  <si>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</si>
  <si>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</si>
  <si>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</si>
  <si>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</si>
  <si>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</si>
  <si>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</si>
  <si>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</si>
  <si>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</si>
  <si>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</si>
  <si>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</si>
  <si>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</si>
  <si>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</si>
  <si>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</si>
  <si>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</si>
  <si>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</si>
  <si>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</si>
  <si>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</si>
  <si>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</si>
  <si>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</si>
  <si>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</si>
  <si>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</si>
  <si>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</si>
  <si>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</si>
  <si>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</si>
  <si>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</si>
  <si>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</si>
  <si>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</si>
  <si>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</si>
  <si>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</si>
  <si>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</si>
  <si>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</si>
  <si>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</si>
  <si>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</si>
  <si>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</si>
  <si>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</si>
  <si>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</si>
  <si>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</si>
  <si>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</si>
  <si>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</si>
  <si>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</si>
  <si>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</si>
  <si>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</si>
  <si>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</si>
  <si>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</si>
  <si>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</si>
  <si>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</si>
  <si>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</si>
  <si>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</si>
  <si>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</si>
  <si>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</si>
  <si>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</si>
  <si>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</si>
  <si>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</si>
  <si>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</si>
  <si>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</si>
  <si>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</si>
  <si>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</si>
  <si>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</si>
  <si>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</si>
  <si>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</si>
  <si>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</si>
  <si>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</si>
  <si>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</si>
  <si>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</si>
  <si>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</si>
  <si>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</si>
  <si>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</si>
  <si>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</si>
  <si>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</si>
  <si>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</si>
  <si>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</si>
  <si>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</si>
  <si>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</si>
  <si>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</si>
  <si>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</si>
  <si>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</si>
  <si>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</si>
  <si>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</si>
  <si>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</si>
  <si>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</si>
  <si>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</si>
  <si>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</si>
  <si>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</si>
  <si>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</si>
  <si>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</si>
  <si>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</si>
  <si>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</si>
  <si>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</si>
  <si>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</si>
  <si>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</si>
  <si>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</si>
  <si>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</si>
  <si>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</si>
  <si>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</si>
  <si>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</si>
  <si>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</si>
  <si>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</si>
  <si>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</si>
  <si>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</si>
  <si>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</si>
  <si>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</si>
  <si>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</si>
  <si>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</si>
  <si>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</si>
  <si>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</si>
  <si>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</si>
  <si>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</si>
  <si>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</si>
  <si>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</si>
  <si>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</si>
  <si>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</si>
  <si>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</si>
  <si>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</si>
  <si>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</si>
  <si>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</si>
  <si>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</si>
  <si>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</si>
  <si>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</si>
  <si>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</si>
  <si>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</si>
  <si>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</si>
  <si>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</si>
  <si>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</si>
  <si>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</si>
  <si>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</si>
  <si>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</si>
  <si>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</si>
  <si>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</si>
  <si>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</si>
  <si>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</si>
  <si>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</si>
  <si>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</si>
  <si>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</si>
  <si>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</si>
  <si>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</si>
  <si>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</si>
  <si>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</si>
  <si>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</si>
  <si>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</si>
  <si>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</si>
  <si>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</si>
  <si>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</si>
  <si>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</si>
  <si>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</si>
  <si>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</si>
  <si>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</si>
  <si>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</si>
  <si>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</si>
  <si>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</si>
  <si>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</si>
  <si>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</si>
  <si>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</si>
  <si>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</si>
  <si>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</si>
  <si>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</si>
  <si>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</si>
  <si>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</si>
  <si>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</si>
  <si>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</si>
  <si>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</si>
  <si>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</si>
  <si>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</si>
  <si>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</si>
  <si>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</si>
  <si>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</si>
  <si>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</si>
  <si>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</si>
  <si>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</si>
  <si>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</si>
  <si>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</si>
  <si>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</si>
  <si>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</si>
  <si>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</si>
  <si>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</si>
  <si>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</si>
  <si>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</si>
  <si>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</si>
  <si>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</si>
  <si>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</si>
  <si>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</si>
  <si>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</si>
  <si>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</si>
  <si>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</si>
  <si>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</si>
  <si>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</si>
  <si>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</si>
  <si>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</si>
  <si>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</si>
  <si>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</si>
  <si>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</si>
  <si>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</si>
  <si>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</si>
  <si>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</si>
  <si>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</si>
  <si>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</si>
  <si>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</si>
  <si>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</si>
  <si>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</si>
  <si>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</si>
  <si>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</si>
  <si>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</si>
  <si>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</si>
  <si>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</si>
  <si>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</si>
  <si>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</si>
  <si>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</si>
  <si>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</si>
  <si>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</si>
  <si>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</si>
  <si>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</si>
  <si>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</si>
  <si>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</si>
  <si>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</si>
  <si>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</si>
  <si>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</si>
  <si>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</si>
  <si>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</si>
  <si>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</si>
  <si>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</si>
  <si>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</si>
  <si>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</si>
  <si>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</si>
  <si>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</si>
  <si>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</si>
  <si>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</si>
  <si>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</si>
  <si>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</si>
  <si>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</si>
  <si>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</si>
  <si>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</si>
  <si>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</si>
  <si>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</si>
  <si>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</si>
  <si>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</si>
  <si>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</si>
  <si>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</si>
  <si>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</si>
  <si>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</si>
  <si>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</si>
  <si>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</si>
  <si>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</si>
  <si>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</si>
  <si>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</si>
  <si>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</si>
  <si>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</si>
  <si>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</si>
  <si>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</si>
  <si>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</si>
  <si>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</si>
  <si>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</si>
  <si>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</si>
  <si>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</si>
  <si>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</si>
  <si>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</si>
  <si>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</si>
  <si>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</si>
  <si>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</si>
  <si>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</si>
  <si>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</si>
  <si>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</si>
  <si>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</si>
  <si>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</si>
  <si>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</si>
  <si>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</si>
  <si>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</si>
  <si>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</si>
  <si>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</si>
  <si>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</si>
  <si>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</si>
  <si>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</si>
  <si>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</si>
  <si>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</si>
  <si>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</si>
  <si>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</si>
  <si>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</si>
  <si>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</si>
  <si>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</si>
  <si>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</si>
  <si>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</si>
  <si>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</si>
  <si>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</si>
  <si>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</si>
  <si>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</si>
  <si>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</si>
  <si>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</si>
  <si>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</si>
  <si>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</si>
  <si>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</si>
  <si>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</si>
  <si>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</si>
  <si>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</si>
  <si>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</si>
  <si>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</si>
  <si>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</si>
  <si>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</si>
  <si>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</si>
  <si>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</si>
  <si>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</si>
  <si>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</si>
  <si>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</si>
  <si>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</si>
  <si>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</si>
  <si>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</si>
  <si>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</si>
  <si>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</si>
  <si>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</si>
  <si>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</si>
  <si>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</si>
  <si>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</si>
  <si>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</si>
  <si>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</si>
  <si>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</si>
  <si>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</si>
  <si>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</si>
  <si>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</si>
  <si>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</si>
  <si>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</si>
  <si>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</si>
  <si>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</si>
  <si>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</si>
  <si>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</si>
  <si>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</si>
  <si>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</si>
  <si>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</si>
  <si>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</si>
  <si>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</si>
  <si>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</si>
  <si>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</si>
  <si>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</si>
  <si>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</si>
  <si>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</si>
  <si>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</si>
  <si>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</si>
  <si>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</si>
  <si>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</si>
  <si>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</si>
  <si>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</si>
  <si>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</si>
  <si>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</si>
  <si>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</si>
  <si>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</si>
  <si>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</si>
  <si>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</si>
  <si>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</si>
  <si>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</si>
  <si>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</si>
  <si>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</si>
  <si>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</si>
  <si>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</si>
  <si>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</si>
  <si>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</si>
  <si>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</si>
  <si>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</si>
  <si>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</si>
  <si>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</si>
  <si>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</si>
  <si>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</si>
  <si>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</si>
  <si>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</si>
  <si>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</si>
  <si>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</si>
  <si>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</si>
  <si>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</si>
  <si>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</si>
  <si>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</si>
  <si>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</si>
  <si>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</si>
  <si>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</si>
  <si>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</si>
  <si>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</si>
  <si>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</si>
  <si>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</si>
  <si>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</si>
  <si>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</si>
  <si>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</si>
  <si>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</si>
  <si>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</si>
  <si>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</si>
  <si>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</si>
  <si>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</si>
  <si>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</si>
  <si>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</si>
  <si>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</si>
  <si>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</si>
  <si>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</si>
  <si>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</si>
  <si>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</si>
  <si>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</si>
  <si>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</si>
  <si>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</si>
  <si>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</si>
  <si>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</si>
  <si>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</si>
  <si>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</si>
  <si>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</si>
  <si>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</si>
  <si>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</si>
  <si>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</si>
  <si>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</si>
  <si>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</si>
  <si>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</si>
  <si>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</si>
  <si>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</si>
  <si>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</si>
  <si>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</si>
  <si>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</si>
  <si>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</si>
  <si>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</si>
  <si>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</si>
  <si>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</si>
  <si>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</si>
  <si>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</si>
  <si>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</si>
  <si>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</si>
  <si>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</si>
  <si>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</si>
  <si>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</si>
  <si>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</si>
  <si>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</si>
  <si>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</si>
  <si>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</si>
  <si>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</si>
  <si>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</si>
  <si>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</si>
  <si>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</si>
  <si>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</si>
  <si>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</si>
  <si>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</si>
  <si>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</si>
  <si>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</si>
  <si>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</si>
  <si>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</si>
  <si>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</si>
  <si>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</si>
  <si>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</si>
  <si>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</si>
  <si>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</si>
  <si>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</si>
  <si>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</si>
  <si>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</si>
  <si>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</si>
  <si>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</si>
  <si>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</si>
  <si>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</si>
  <si>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</si>
  <si>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</si>
  <si>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</si>
  <si>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</si>
  <si>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</si>
  <si>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</si>
  <si>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</si>
  <si>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</si>
  <si>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</si>
  <si>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</si>
  <si>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</si>
  <si>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</si>
  <si>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</si>
  <si>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</si>
  <si>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</si>
  <si>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</si>
  <si>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</si>
  <si>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</si>
  <si>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</si>
  <si>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</si>
  <si>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</si>
  <si>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</si>
  <si>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</si>
  <si>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</si>
  <si>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</si>
  <si>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</si>
  <si>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</si>
  <si>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</si>
  <si>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</si>
  <si>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</si>
  <si>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</si>
  <si>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</si>
  <si>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</si>
  <si>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</si>
  <si>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</si>
  <si>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</si>
  <si>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</si>
  <si>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</si>
  <si>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</si>
  <si>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</si>
  <si>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</si>
  <si>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</si>
  <si>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</si>
  <si>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</si>
  <si>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</si>
  <si>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</si>
  <si>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</si>
  <si>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</si>
  <si>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</si>
  <si>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</si>
  <si>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</si>
  <si>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</si>
  <si>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</si>
  <si>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</si>
  <si>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</si>
  <si>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</si>
  <si>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</si>
  <si>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</si>
  <si>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</si>
  <si>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</si>
  <si>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</si>
  <si>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</si>
  <si>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</si>
  <si>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</si>
  <si>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</si>
  <si>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</si>
  <si>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</si>
  <si>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</si>
  <si>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</si>
  <si>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</si>
  <si>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</si>
  <si>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</si>
  <si>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</si>
  <si>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</si>
  <si>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</si>
  <si>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</si>
  <si>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</si>
  <si>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</si>
  <si>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</si>
  <si>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</si>
  <si>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</si>
  <si>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</si>
  <si>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</si>
  <si>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</si>
  <si>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</si>
  <si>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</si>
  <si>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</si>
  <si>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</si>
  <si>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</si>
  <si>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</si>
  <si>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</si>
  <si>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</si>
  <si>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</si>
  <si>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</si>
  <si>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</si>
  <si>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</si>
  <si>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</si>
  <si>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</si>
  <si>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</si>
  <si>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</si>
  <si>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</si>
  <si>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</si>
  <si>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</si>
  <si>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</si>
  <si>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</si>
  <si>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</si>
  <si>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</si>
  <si>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</si>
  <si>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</si>
  <si>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</si>
  <si>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</si>
  <si>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</si>
  <si>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</si>
  <si>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</si>
  <si>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</si>
  <si>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</si>
  <si>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</si>
  <si>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</si>
  <si>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</si>
  <si>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</si>
  <si>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</si>
  <si>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</si>
  <si>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</si>
  <si>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</si>
  <si>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</si>
  <si>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</si>
  <si>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</si>
  <si>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</si>
  <si>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</si>
  <si>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</si>
  <si>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</si>
  <si>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</si>
  <si>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</si>
  <si>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</si>
  <si>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</si>
  <si>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</si>
  <si>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</si>
  <si>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</si>
  <si>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</si>
  <si>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</si>
  <si>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</si>
  <si>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</si>
  <si>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</si>
  <si>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</si>
  <si>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</si>
  <si>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</si>
  <si>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</si>
  <si>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</si>
  <si>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</si>
  <si>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</si>
  <si>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</si>
  <si>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</si>
  <si>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</si>
  <si>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</si>
  <si>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</si>
  <si>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</si>
  <si>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</si>
  <si>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</si>
  <si>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</si>
  <si>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</si>
  <si>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</si>
  <si>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</si>
  <si>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</si>
  <si>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</si>
  <si>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</si>
  <si>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</si>
  <si>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</si>
  <si>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</si>
  <si>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</si>
  <si>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</si>
  <si>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</si>
  <si>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</si>
  <si>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</si>
  <si>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</si>
  <si>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</si>
  <si>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</si>
  <si>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</si>
  <si>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</si>
  <si>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</si>
  <si>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</si>
  <si>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</si>
  <si>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</si>
  <si>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</si>
  <si>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</si>
  <si>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</si>
  <si>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</si>
  <si>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</si>
  <si>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</si>
  <si>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</si>
  <si>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</si>
  <si>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</si>
  <si>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</si>
  <si>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</si>
  <si>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</si>
  <si>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</si>
  <si>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</si>
  <si>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</si>
  <si>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</si>
  <si>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</si>
  <si>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</si>
  <si>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</si>
  <si>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</si>
  <si>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</si>
  <si>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</si>
  <si>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</si>
  <si>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</si>
  <si>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</si>
  <si>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</si>
  <si>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</si>
  <si>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</si>
  <si>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</si>
  <si>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</si>
  <si>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</si>
  <si>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</si>
  <si>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</si>
  <si>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</si>
  <si>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</si>
  <si>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</si>
  <si>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</si>
  <si>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</si>
  <si>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</si>
  <si>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</si>
  <si>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</si>
  <si>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</si>
  <si>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</si>
  <si>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</si>
  <si>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</si>
  <si>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</si>
  <si>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</si>
  <si>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</si>
  <si>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</si>
  <si>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</si>
  <si>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</si>
  <si>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</si>
  <si>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</si>
  <si>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</si>
  <si>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</si>
  <si>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</si>
  <si>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</si>
  <si>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</si>
  <si>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</si>
  <si>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</si>
  <si>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</si>
  <si>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</si>
  <si>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</si>
  <si>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</si>
  <si>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</si>
  <si>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</si>
  <si>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</si>
  <si>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</si>
  <si>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</si>
  <si>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</si>
  <si>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</si>
  <si>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</si>
  <si>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</si>
  <si>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</si>
  <si>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</si>
  <si>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</si>
  <si>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</si>
  <si>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</si>
  <si>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</si>
  <si>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</si>
  <si>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</si>
  <si>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</si>
  <si>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</si>
  <si>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</si>
  <si>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</si>
  <si>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</si>
  <si>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</si>
  <si>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</si>
  <si>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</si>
  <si>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</si>
  <si>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</si>
  <si>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</si>
  <si>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</si>
  <si>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</si>
  <si>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</si>
  <si>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</si>
  <si>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</si>
  <si>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</si>
  <si>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</si>
  <si>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</si>
  <si>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</si>
  <si>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</si>
  <si>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</si>
  <si>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</si>
  <si>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</si>
  <si>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</si>
  <si>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</si>
  <si>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</si>
  <si>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</si>
  <si>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</si>
  <si>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</si>
  <si>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</si>
  <si>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</si>
  <si>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</si>
  <si>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</si>
  <si>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</si>
  <si>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</si>
  <si>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</si>
  <si>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</si>
  <si>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</si>
  <si>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</si>
  <si>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</si>
  <si>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</si>
  <si>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</si>
  <si>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</si>
  <si>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</si>
  <si>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</si>
  <si>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</si>
  <si>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</si>
  <si>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</si>
  <si>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</si>
  <si>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</si>
  <si>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</si>
  <si>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</si>
  <si>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</si>
  <si>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</si>
  <si>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</si>
  <si>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</si>
  <si>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</si>
  <si>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</si>
  <si>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</si>
  <si>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</si>
  <si>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</si>
  <si>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</si>
  <si>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</si>
  <si>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</si>
  <si>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</si>
  <si>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</si>
  <si>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</si>
  <si>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</si>
  <si>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</si>
  <si>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</si>
  <si>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</si>
  <si>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</si>
  <si>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</si>
  <si>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</si>
  <si>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</si>
  <si>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</si>
  <si>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</si>
  <si>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</si>
  <si>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</si>
  <si>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</si>
  <si>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</si>
  <si>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</si>
  <si>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</si>
  <si>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</si>
  <si>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</si>
  <si>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</si>
  <si>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</si>
  <si>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</si>
  <si>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</si>
  <si>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</si>
  <si>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</si>
  <si>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</si>
  <si>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</si>
  <si>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</si>
  <si>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</si>
  <si>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</si>
  <si>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</si>
  <si>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</si>
  <si>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</si>
  <si>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</si>
  <si>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</si>
  <si>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</si>
  <si>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</si>
  <si>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</si>
  <si>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</si>
  <si>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</si>
  <si>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</si>
  <si>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</si>
  <si>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</si>
  <si>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</si>
  <si>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</si>
  <si>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</si>
  <si>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</si>
  <si>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</si>
  <si>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</si>
  <si>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</si>
  <si>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</si>
  <si>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</si>
  <si>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</si>
  <si>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</si>
  <si>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</si>
  <si>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</si>
  <si>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</si>
  <si>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</si>
  <si>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</si>
  <si>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</si>
  <si>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</si>
  <si>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</si>
  <si>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</si>
  <si>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</si>
  <si>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</si>
  <si>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</si>
  <si>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</si>
  <si>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</si>
  <si>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</si>
  <si>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</si>
  <si>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</si>
  <si>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</si>
  <si>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</si>
  <si>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</si>
  <si>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</si>
  <si>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</si>
  <si>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</si>
  <si>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</si>
  <si>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</si>
  <si>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</si>
  <si>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</si>
  <si>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</si>
  <si>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</si>
  <si>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</si>
  <si>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</si>
  <si>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</si>
  <si>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</si>
  <si>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</si>
  <si>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</si>
  <si>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</si>
  <si>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</si>
  <si>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</si>
  <si>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</si>
  <si>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</si>
  <si>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</si>
  <si>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</si>
  <si>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</si>
  <si>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</si>
  <si>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</si>
  <si>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</si>
  <si>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</si>
  <si>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</si>
  <si>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</si>
  <si>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</si>
  <si>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</si>
  <si>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</si>
  <si>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</si>
  <si>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</si>
  <si>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</si>
  <si>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</si>
  <si>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</si>
  <si>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</si>
  <si>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</si>
  <si>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</si>
  <si>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</si>
  <si>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</si>
  <si>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</si>
  <si>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</si>
  <si>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</si>
  <si>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</si>
  <si>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</si>
  <si>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</si>
  <si>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</si>
  <si>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</si>
  <si>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</si>
  <si>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</si>
  <si>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</si>
  <si>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</si>
  <si>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</si>
  <si>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</si>
  <si>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</si>
  <si>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</si>
  <si>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</si>
  <si>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</si>
  <si>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</si>
  <si>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</si>
  <si>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</si>
  <si>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</si>
  <si>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</si>
  <si>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</si>
  <si>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</si>
  <si>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</si>
  <si>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</si>
  <si>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</si>
  <si>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</si>
  <si>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</si>
  <si>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</si>
  <si>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</si>
  <si>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</si>
  <si>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</si>
  <si>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</si>
  <si>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</si>
  <si>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</si>
  <si>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</si>
  <si>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</si>
  <si>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</si>
  <si>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</si>
  <si>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</si>
  <si>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</si>
  <si>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</si>
  <si>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</si>
  <si>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</si>
  <si>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</si>
  <si>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</si>
  <si>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</si>
  <si>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</si>
  <si>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</si>
  <si>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</si>
  <si>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</si>
  <si>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</si>
  <si>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</si>
  <si>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</si>
  <si>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</si>
  <si>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</si>
  <si>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</si>
  <si>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</si>
  <si>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</si>
  <si>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</si>
  <si>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</si>
  <si>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</si>
  <si>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</si>
  <si>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</si>
  <si>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</si>
  <si>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</si>
  <si>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</si>
  <si>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</si>
  <si>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</si>
  <si>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</si>
  <si>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</si>
  <si>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</si>
  <si>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</si>
  <si>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</si>
  <si>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</si>
  <si>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</si>
  <si>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</si>
  <si>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</si>
  <si>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</si>
  <si>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</si>
  <si>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</si>
  <si>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</si>
  <si>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</si>
  <si>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</si>
  <si>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</si>
  <si>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</si>
  <si>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</si>
  <si>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</si>
  <si>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</si>
  <si>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</si>
  <si>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</si>
  <si>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</si>
  <si>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</si>
  <si>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</si>
  <si>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</si>
  <si>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</si>
  <si>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</si>
  <si>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</si>
  <si>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</si>
  <si>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</si>
  <si>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</si>
  <si>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</si>
  <si>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</si>
  <si>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</si>
  <si>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</si>
  <si>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</si>
  <si>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</si>
  <si>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</si>
  <si>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</si>
  <si>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</si>
  <si>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</si>
  <si>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</si>
  <si>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</si>
  <si>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</si>
  <si>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</si>
  <si>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</si>
  <si>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</si>
  <si>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</si>
  <si>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</si>
  <si>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</si>
  <si>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</si>
  <si>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</si>
  <si>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</si>
  <si>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</si>
  <si>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</si>
  <si>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</si>
  <si>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</si>
  <si>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</si>
  <si>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</si>
  <si>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</si>
  <si>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</si>
  <si>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</si>
  <si>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</si>
  <si>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</si>
  <si>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</si>
  <si>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</si>
  <si>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</si>
  <si>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</si>
  <si>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</si>
  <si>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</si>
  <si>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</si>
  <si>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</si>
  <si>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</si>
  <si>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</si>
  <si>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</si>
  <si>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</si>
  <si>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</si>
  <si>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</si>
  <si>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</si>
  <si>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</si>
  <si>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</si>
  <si>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</si>
  <si>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</si>
  <si>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</si>
  <si>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</si>
  <si>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</si>
  <si>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</si>
  <si>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</si>
  <si>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</si>
  <si>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</si>
  <si>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</si>
  <si>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</si>
  <si>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</si>
  <si>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</si>
  <si>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</si>
  <si>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</si>
  <si>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</si>
  <si>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</si>
  <si>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</si>
  <si>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</si>
  <si>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</si>
  <si>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</si>
  <si>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</si>
  <si>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</si>
  <si>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</si>
  <si>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</si>
  <si>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</si>
  <si>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</si>
  <si>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</si>
  <si>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</si>
  <si>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</si>
  <si>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</si>
  <si>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</si>
  <si>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</si>
  <si>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</si>
  <si>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</si>
  <si>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</si>
  <si>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</si>
  <si>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</si>
  <si>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</si>
  <si>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</si>
  <si>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</si>
  <si>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</si>
  <si>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</si>
  <si>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</si>
  <si>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</si>
  <si>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</si>
  <si>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</si>
  <si>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</si>
  <si>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</si>
  <si>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</si>
  <si>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</si>
  <si>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</si>
  <si>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</si>
  <si>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</si>
  <si>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</si>
  <si>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</si>
  <si>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</si>
  <si>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</si>
  <si>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</si>
  <si>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</si>
  <si>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</si>
  <si>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</si>
  <si>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</si>
  <si>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</si>
  <si>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</si>
  <si>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</si>
  <si>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</si>
  <si>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</si>
  <si>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</si>
  <si>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</si>
  <si>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</si>
  <si>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</si>
  <si>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</si>
  <si>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</si>
  <si>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</si>
  <si>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</si>
  <si>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</si>
  <si>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</si>
  <si>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</si>
  <si>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</si>
  <si>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</si>
  <si>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</si>
  <si>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</si>
  <si>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</si>
  <si>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</si>
  <si>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</si>
  <si>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</si>
  <si>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</si>
  <si>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</si>
  <si>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</si>
  <si>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</si>
  <si>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</si>
  <si>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</si>
  <si>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</si>
  <si>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</si>
  <si>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</si>
  <si>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</si>
  <si>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</si>
  <si>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</si>
  <si>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</si>
  <si>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</si>
  <si>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</si>
  <si>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</si>
  <si>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</si>
  <si>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</si>
  <si>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</si>
  <si>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</si>
  <si>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</si>
  <si>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</si>
  <si>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</si>
  <si>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</si>
  <si>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</si>
  <si>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</si>
  <si>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</si>
  <si>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</si>
  <si>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</si>
  <si>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</si>
  <si>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</si>
  <si>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</si>
  <si>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</si>
  <si>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</si>
  <si>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</si>
  <si>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</si>
  <si>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</si>
  <si>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</si>
  <si>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</si>
  <si>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</si>
  <si>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</si>
  <si>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</si>
  <si>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</si>
  <si>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</si>
  <si>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</si>
  <si>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</si>
  <si>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</si>
  <si>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</si>
  <si>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</si>
  <si>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</si>
  <si>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</si>
  <si>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</si>
  <si>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</si>
  <si>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</si>
  <si>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</si>
  <si>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</si>
  <si>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</si>
  <si>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</si>
  <si>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</si>
  <si>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</si>
  <si>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</si>
  <si>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</si>
  <si>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</si>
  <si>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</si>
  <si>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</si>
  <si>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</si>
  <si>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</si>
  <si>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</si>
  <si>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</si>
  <si>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</si>
  <si>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</si>
  <si>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</si>
  <si>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</si>
  <si>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</si>
  <si>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</si>
  <si>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</si>
  <si>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</si>
  <si>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</si>
  <si>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</si>
  <si>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</si>
  <si>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</si>
  <si>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</si>
  <si>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</si>
  <si>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</si>
  <si>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</si>
  <si>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</si>
  <si>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</si>
  <si>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</si>
  <si>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</si>
  <si>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</si>
  <si>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</si>
  <si>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</si>
  <si>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</si>
  <si>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</si>
  <si>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</si>
  <si>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</si>
  <si>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</si>
  <si>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</si>
  <si>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</si>
  <si>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</si>
  <si>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</si>
  <si>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</si>
  <si>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</si>
  <si>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</si>
  <si>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</si>
  <si>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</si>
  <si>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</si>
  <si>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</si>
  <si>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</si>
  <si>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</si>
  <si>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</si>
  <si>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</si>
  <si>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</si>
  <si>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</si>
  <si>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</si>
  <si>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</si>
  <si>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</si>
  <si>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</si>
  <si>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</si>
  <si>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</si>
  <si>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</si>
  <si>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</si>
  <si>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</si>
  <si>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</si>
  <si>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</si>
  <si>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</si>
  <si>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</si>
  <si>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</si>
  <si>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</si>
  <si>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</si>
  <si>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</si>
  <si>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</si>
  <si>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</si>
  <si>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</si>
  <si>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</si>
  <si>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</si>
  <si>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</si>
  <si>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</si>
  <si>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</si>
  <si>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</si>
  <si>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</si>
  <si>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</si>
  <si>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</si>
  <si>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</si>
  <si>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</si>
  <si>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</si>
  <si>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</si>
  <si>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</si>
  <si>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</si>
  <si>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</si>
  <si>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</si>
  <si>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</si>
  <si>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</si>
  <si>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</si>
  <si>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</si>
  <si>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</si>
  <si>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</si>
  <si>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</si>
  <si>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</si>
  <si>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</si>
  <si>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</si>
  <si>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</si>
  <si>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</si>
  <si>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</si>
  <si>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</si>
  <si>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</si>
  <si>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</si>
  <si>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</si>
  <si>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</si>
  <si>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</si>
  <si>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</si>
  <si>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</si>
  <si>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</si>
  <si>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</si>
  <si>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</si>
  <si>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</si>
  <si>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</si>
  <si>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</si>
  <si>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</si>
  <si>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</si>
  <si>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</si>
  <si>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</si>
  <si>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</si>
  <si>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</si>
  <si>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</si>
  <si>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</si>
  <si>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</si>
  <si>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</si>
  <si>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</si>
  <si>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</si>
  <si>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</si>
  <si>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</si>
  <si>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</si>
  <si>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</si>
  <si>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</si>
  <si>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</si>
  <si>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</si>
  <si>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</si>
  <si>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</si>
  <si>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</si>
  <si>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</si>
  <si>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</si>
  <si>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</si>
  <si>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</si>
  <si>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</si>
  <si>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</si>
  <si>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</si>
  <si>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</si>
  <si>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</si>
  <si>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</si>
  <si>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</si>
  <si>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</si>
  <si>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</si>
  <si>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</si>
  <si>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</si>
  <si>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</si>
  <si>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</si>
  <si>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</si>
  <si>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</si>
  <si>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</si>
  <si>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</si>
  <si>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</si>
  <si>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</si>
  <si>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</si>
  <si>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</si>
  <si>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</si>
  <si>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</si>
  <si>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</si>
  <si>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</si>
  <si>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</si>
  <si>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</si>
  <si>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</si>
  <si>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</si>
  <si>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</si>
  <si>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</si>
  <si>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</si>
  <si>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</si>
  <si>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</si>
  <si>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</si>
  <si>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</si>
  <si>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</si>
  <si>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</si>
  <si>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</si>
  <si>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</si>
  <si>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</si>
  <si>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</si>
  <si>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</si>
  <si>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</si>
  <si>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</si>
  <si>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</si>
  <si>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</si>
  <si>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</si>
  <si>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</si>
  <si>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</si>
  <si>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</si>
  <si>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</si>
  <si>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</si>
  <si>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</si>
  <si>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</si>
  <si>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</si>
  <si>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</si>
  <si>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</si>
  <si>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</si>
  <si>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</si>
  <si>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</si>
  <si>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</si>
  <si>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</si>
  <si>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</si>
  <si>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</si>
  <si>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</si>
  <si>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</si>
  <si>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</si>
  <si>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</si>
  <si>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</si>
  <si>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</si>
  <si>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</si>
  <si>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</si>
  <si>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</si>
  <si>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</si>
  <si>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</si>
  <si>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</si>
  <si>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</si>
  <si>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</si>
  <si>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</si>
  <si>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</si>
  <si>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</si>
  <si>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</si>
  <si>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</si>
  <si>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</si>
  <si>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</si>
  <si>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</si>
  <si>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</si>
  <si>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</si>
  <si>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</si>
  <si>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</si>
  <si>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</si>
  <si>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</si>
  <si>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</si>
  <si>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</si>
  <si>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</si>
  <si>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</si>
  <si>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</si>
  <si>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</si>
  <si>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</si>
  <si>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</si>
  <si>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</si>
  <si>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</si>
  <si>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</si>
  <si>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</si>
  <si>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</si>
  <si>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</si>
  <si>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</si>
  <si>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</si>
  <si>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</si>
  <si>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</si>
  <si>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</si>
  <si>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</si>
  <si>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</si>
  <si>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</si>
  <si>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</si>
  <si>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</si>
  <si>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</si>
  <si>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</si>
  <si>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</si>
  <si>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</si>
  <si>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</si>
  <si>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</si>
  <si>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</si>
  <si>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</si>
  <si>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</si>
  <si>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</si>
  <si>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</si>
  <si>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</si>
  <si>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</si>
  <si>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</si>
  <si>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</si>
  <si>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</si>
  <si>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</si>
  <si>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</si>
  <si>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</si>
  <si>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</si>
  <si>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</si>
  <si>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</si>
  <si>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</si>
  <si>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</si>
  <si>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</si>
  <si>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</si>
  <si>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</si>
  <si>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</si>
  <si>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</si>
  <si>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</si>
  <si>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</si>
  <si>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</si>
  <si>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</si>
  <si>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</si>
  <si>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</si>
  <si>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</si>
  <si>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</si>
  <si>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</si>
  <si>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</si>
  <si>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</si>
  <si>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</si>
  <si>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</si>
  <si>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</si>
  <si>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</si>
  <si>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</si>
  <si>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</si>
  <si>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</si>
  <si>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</si>
  <si>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</si>
  <si>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</si>
  <si>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</si>
  <si>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</si>
  <si>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</si>
  <si>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</si>
  <si>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</si>
  <si>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</si>
  <si>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</si>
  <si>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</si>
  <si>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</si>
  <si>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</si>
  <si>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</si>
  <si>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</si>
  <si>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</si>
  <si>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</si>
  <si>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</si>
  <si>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</si>
  <si>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</si>
  <si>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</si>
  <si>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</si>
  <si>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</si>
  <si>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</si>
  <si>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</si>
  <si>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</si>
  <si>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</si>
  <si>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</si>
  <si>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</si>
  <si>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</si>
  <si>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</si>
  <si>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</si>
  <si>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</si>
  <si>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</si>
  <si>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</si>
  <si>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</si>
  <si>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</si>
  <si>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</si>
  <si>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</si>
  <si>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</si>
  <si>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</si>
  <si>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</si>
  <si>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</si>
  <si>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</si>
  <si>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</si>
  <si>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</si>
  <si>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</si>
  <si>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</si>
  <si>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</si>
  <si>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</si>
  <si>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</si>
  <si>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</si>
  <si>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</si>
  <si>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</si>
  <si>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</si>
  <si>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</si>
  <si>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</si>
  <si>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</si>
  <si>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</si>
  <si>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</si>
  <si>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</si>
  <si>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</si>
  <si>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</si>
  <si>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</si>
  <si>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</si>
  <si>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</si>
  <si>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</si>
  <si>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</si>
  <si>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</si>
  <si>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</si>
  <si>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</si>
  <si>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</si>
  <si>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</si>
  <si>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</si>
  <si>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</si>
  <si>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</si>
  <si>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</si>
  <si>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</si>
  <si>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</si>
  <si>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</si>
  <si>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</si>
  <si>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</si>
  <si>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</si>
  <si>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</si>
  <si>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</si>
  <si>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</si>
  <si>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</si>
  <si>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</si>
  <si>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</si>
  <si>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</si>
  <si>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</si>
  <si>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</si>
  <si>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</si>
  <si>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</si>
  <si>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</si>
  <si>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</si>
  <si>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</si>
  <si>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</si>
  <si>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</si>
  <si>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</si>
  <si>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</si>
  <si>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</si>
  <si>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</si>
  <si>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</si>
  <si>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</si>
  <si>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</si>
  <si>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</si>
  <si>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</si>
  <si>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</si>
  <si>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</si>
  <si>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</si>
  <si>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</si>
  <si>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</si>
  <si>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29/12/2025</t>
  </si>
  <si>
    <t>Cut-off Date: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</si>
</sst>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84"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19" sqref="C19"/>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45991</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229">
        <v>6252.5649439999997</v>
      </c>
      <c r="F38" s="39"/>
      <c r="H38" s="20"/>
      <c r="L38" s="20"/>
      <c r="M38" s="20"/>
    </row>
    <row r="39" spans="1:14" x14ac:dyDescent="0.25">
      <c r="A39" s="22" t="s">
        <v>59</v>
      </c>
      <c r="B39" s="39" t="s">
        <v>60</v>
      </c>
      <c r="C39" s="93">
        <v>5025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0.16902271393997759</v>
      </c>
      <c r="E45" s="92"/>
      <c r="F45" s="92">
        <v>7.5268817204300995E-2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1227.5649439999997</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6252.4534440000007</v>
      </c>
      <c r="E53" s="46"/>
      <c r="F53" s="99">
        <f>IF($C$58=0,"",IF(C53="","",C53/$C$58))</f>
        <v>0.99998216731837275</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0.1115</v>
      </c>
      <c r="E56" s="46"/>
      <c r="F56" s="99">
        <f>IF($C$58=0,"",IF(C56="","",C56/$C$58))</f>
        <v>1.7832681627241007E-5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6252.5649440000007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14.549818999999999</v>
      </c>
      <c r="D66" s="97">
        <v>14.549819266465439</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9.0815560000000009</v>
      </c>
      <c r="D70" s="93" t="s">
        <v>753</v>
      </c>
      <c r="E70" s="18"/>
      <c r="F70" s="99">
        <f t="shared" ref="F70:F76" si="1">IF($C$77=0,"",IF(C70="","",C70/$C$77))</f>
        <v>1.4524787891027429E-3</v>
      </c>
      <c r="G70" s="99" t="str">
        <f t="shared" ref="G70:G76" si="2">IF($D$66="ND2","ND2",IF(OR(D70="ND2",D70=""),"",D70/$D$77))</f>
        <v/>
      </c>
      <c r="H70" s="20"/>
      <c r="L70" s="20"/>
      <c r="M70" s="20"/>
      <c r="N70" s="51"/>
    </row>
    <row r="71" spans="1:14" x14ac:dyDescent="0.25">
      <c r="A71" s="22" t="s">
        <v>103</v>
      </c>
      <c r="B71" s="18" t="s">
        <v>962</v>
      </c>
      <c r="C71" s="93">
        <v>11.131168000000001</v>
      </c>
      <c r="D71" s="93" t="s">
        <v>753</v>
      </c>
      <c r="E71" s="18"/>
      <c r="F71" s="99">
        <f t="shared" si="1"/>
        <v>1.780288027507533E-3</v>
      </c>
      <c r="G71" s="99" t="str">
        <f t="shared" si="2"/>
        <v/>
      </c>
      <c r="H71" s="20"/>
      <c r="L71" s="20"/>
      <c r="M71" s="20"/>
      <c r="N71" s="51"/>
    </row>
    <row r="72" spans="1:14" x14ac:dyDescent="0.25">
      <c r="A72" s="22" t="s">
        <v>104</v>
      </c>
      <c r="B72" s="18" t="s">
        <v>963</v>
      </c>
      <c r="C72" s="93">
        <v>15.94256</v>
      </c>
      <c r="D72" s="93" t="s">
        <v>753</v>
      </c>
      <c r="E72" s="18"/>
      <c r="F72" s="99">
        <f t="shared" si="1"/>
        <v>2.5498086719938549E-3</v>
      </c>
      <c r="G72" s="99" t="str">
        <f t="shared" si="2"/>
        <v/>
      </c>
      <c r="H72" s="20"/>
      <c r="L72" s="20"/>
      <c r="M72" s="20"/>
      <c r="N72" s="51"/>
    </row>
    <row r="73" spans="1:14" x14ac:dyDescent="0.25">
      <c r="A73" s="22" t="s">
        <v>105</v>
      </c>
      <c r="B73" s="18" t="s">
        <v>964</v>
      </c>
      <c r="C73" s="93">
        <v>32.856259999999999</v>
      </c>
      <c r="D73" s="93" t="s">
        <v>753</v>
      </c>
      <c r="E73" s="18"/>
      <c r="F73" s="99">
        <f t="shared" si="1"/>
        <v>5.2549387725236603E-3</v>
      </c>
      <c r="G73" s="99" t="str">
        <f t="shared" si="2"/>
        <v/>
      </c>
      <c r="H73" s="20"/>
      <c r="L73" s="20"/>
      <c r="M73" s="20"/>
      <c r="N73" s="51"/>
    </row>
    <row r="74" spans="1:14" x14ac:dyDescent="0.25">
      <c r="A74" s="22" t="s">
        <v>106</v>
      </c>
      <c r="B74" s="18" t="s">
        <v>965</v>
      </c>
      <c r="C74" s="93">
        <v>66.064047000000002</v>
      </c>
      <c r="D74" s="93" t="s">
        <v>753</v>
      </c>
      <c r="E74" s="18"/>
      <c r="F74" s="99">
        <f t="shared" si="1"/>
        <v>1.0566099794989613E-2</v>
      </c>
      <c r="G74" s="99" t="str">
        <f t="shared" si="2"/>
        <v/>
      </c>
      <c r="H74" s="20"/>
      <c r="L74" s="20"/>
      <c r="M74" s="20"/>
      <c r="N74" s="51"/>
    </row>
    <row r="75" spans="1:14" x14ac:dyDescent="0.25">
      <c r="A75" s="22" t="s">
        <v>107</v>
      </c>
      <c r="B75" s="18" t="s">
        <v>966</v>
      </c>
      <c r="C75" s="93">
        <v>718.54155000000003</v>
      </c>
      <c r="D75" s="93" t="s">
        <v>753</v>
      </c>
      <c r="E75" s="18"/>
      <c r="F75" s="99">
        <f t="shared" si="1"/>
        <v>0.11492153552364903</v>
      </c>
      <c r="G75" s="99" t="str">
        <f t="shared" si="2"/>
        <v/>
      </c>
      <c r="H75" s="20"/>
      <c r="L75" s="20"/>
      <c r="M75" s="20"/>
      <c r="N75" s="51"/>
    </row>
    <row r="76" spans="1:14" x14ac:dyDescent="0.25">
      <c r="A76" s="22" t="s">
        <v>108</v>
      </c>
      <c r="B76" s="18" t="s">
        <v>967</v>
      </c>
      <c r="C76" s="93">
        <v>5398.8362980000002</v>
      </c>
      <c r="D76" s="93" t="s">
        <v>753</v>
      </c>
      <c r="E76" s="18"/>
      <c r="F76" s="99">
        <f t="shared" si="1"/>
        <v>0.86347485042023364</v>
      </c>
      <c r="G76" s="99" t="str">
        <f t="shared" si="2"/>
        <v/>
      </c>
      <c r="H76" s="20"/>
      <c r="L76" s="20"/>
      <c r="M76" s="20"/>
      <c r="N76" s="51"/>
    </row>
    <row r="77" spans="1:14" x14ac:dyDescent="0.25">
      <c r="A77" s="22" t="s">
        <v>109</v>
      </c>
      <c r="B77" s="54" t="s">
        <v>88</v>
      </c>
      <c r="C77" s="95">
        <f>SUM(C70:C76)</f>
        <v>6252.4534389999999</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3.3755510000000002</v>
      </c>
      <c r="D79" s="95" t="s">
        <v>753</v>
      </c>
      <c r="E79" s="39"/>
      <c r="F79" s="99">
        <f>IF($C$77=0,"",IF(C79="","",C79/$C$77))</f>
        <v>5.3987623145577176E-4</v>
      </c>
      <c r="G79" s="99" t="str">
        <f>IF($D$66="ND2","ND2",IF(OR(D79="ND2",D79=""),"",D79/$D$77))</f>
        <v/>
      </c>
      <c r="H79" s="20"/>
      <c r="L79" s="20"/>
      <c r="M79" s="20"/>
      <c r="N79" s="51"/>
    </row>
    <row r="80" spans="1:14" hidden="1" outlineLevel="1" x14ac:dyDescent="0.25">
      <c r="A80" s="22" t="s">
        <v>114</v>
      </c>
      <c r="B80" s="55" t="s">
        <v>115</v>
      </c>
      <c r="C80" s="95">
        <v>5.7060040000000001</v>
      </c>
      <c r="D80" s="95" t="s">
        <v>753</v>
      </c>
      <c r="E80" s="39"/>
      <c r="F80" s="99">
        <f>IF($C$77=0,"",IF(C80="","",C80/$C$77))</f>
        <v>9.1260239770975444E-4</v>
      </c>
      <c r="G80" s="99" t="str">
        <f>IF($D$66="ND2","ND2",IF(OR(D80="ND2",D80=""),"",D80/$D$77))</f>
        <v/>
      </c>
      <c r="H80" s="20"/>
      <c r="L80" s="20"/>
      <c r="M80" s="20"/>
      <c r="N80" s="51"/>
    </row>
    <row r="81" spans="1:14" hidden="1" outlineLevel="1" x14ac:dyDescent="0.25">
      <c r="A81" s="22" t="s">
        <v>116</v>
      </c>
      <c r="B81" s="55" t="s">
        <v>117</v>
      </c>
      <c r="C81" s="95">
        <v>4.6037990000000004</v>
      </c>
      <c r="D81" s="95" t="s">
        <v>753</v>
      </c>
      <c r="E81" s="39"/>
      <c r="F81" s="99">
        <f>IF($C$77=0,"",IF(C81="","",C81/$C$77))</f>
        <v>7.3631879787917605E-4</v>
      </c>
      <c r="G81" s="99" t="str">
        <f>IF($D$66="ND2","ND2",IF(OR(D81="ND2",D81=""),"",D81/$D$77))</f>
        <v/>
      </c>
      <c r="H81" s="20"/>
      <c r="L81" s="20"/>
      <c r="M81" s="20"/>
      <c r="N81" s="51"/>
    </row>
    <row r="82" spans="1:14" hidden="1" outlineLevel="1" x14ac:dyDescent="0.25">
      <c r="A82" s="22" t="s">
        <v>118</v>
      </c>
      <c r="B82" s="55" t="s">
        <v>119</v>
      </c>
      <c r="C82" s="95">
        <v>6.5273690000000002</v>
      </c>
      <c r="D82" s="95" t="s">
        <v>753</v>
      </c>
      <c r="E82" s="39"/>
      <c r="F82" s="99">
        <f>IF($C$77=0,"",IF(C82="","",C82/$C$77))</f>
        <v>1.0439692296283568E-3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8.2484000000000002</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500</v>
      </c>
      <c r="D93" s="93" t="s">
        <v>753</v>
      </c>
      <c r="E93" s="18"/>
      <c r="F93" s="99">
        <f t="shared" ref="F93:F99" si="3">IF($C$100=0,"",IF(C93="","",C93/$C$100))</f>
        <v>9.950248756218906E-2</v>
      </c>
      <c r="G93" s="99" t="str">
        <f t="shared" ref="G93:G99" si="4">IF($D$100=0,"",IF(D93="","",D93/$D$100))</f>
        <v/>
      </c>
      <c r="H93" s="20"/>
      <c r="L93" s="20"/>
      <c r="M93" s="20"/>
      <c r="N93" s="51"/>
    </row>
    <row r="94" spans="1:14" x14ac:dyDescent="0.25">
      <c r="A94" s="22" t="s">
        <v>131</v>
      </c>
      <c r="B94" s="18" t="s">
        <v>962</v>
      </c>
      <c r="C94" s="93">
        <v>500</v>
      </c>
      <c r="D94" s="93" t="s">
        <v>753</v>
      </c>
      <c r="E94" s="18"/>
      <c r="F94" s="99">
        <f t="shared" si="3"/>
        <v>9.950248756218906E-2</v>
      </c>
      <c r="G94" s="99" t="str">
        <f t="shared" si="4"/>
        <v/>
      </c>
      <c r="H94" s="20"/>
      <c r="L94" s="20"/>
      <c r="M94" s="20"/>
      <c r="N94" s="51"/>
    </row>
    <row r="95" spans="1:14" x14ac:dyDescent="0.25">
      <c r="A95" s="22" t="s">
        <v>132</v>
      </c>
      <c r="B95" s="18" t="s">
        <v>963</v>
      </c>
      <c r="C95" s="93">
        <v>500</v>
      </c>
      <c r="D95" s="93" t="s">
        <v>753</v>
      </c>
      <c r="E95" s="18"/>
      <c r="F95" s="99">
        <f t="shared" si="3"/>
        <v>9.950248756218906E-2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5.9701492537313433E-3</v>
      </c>
      <c r="G97" s="99" t="str">
        <f t="shared" si="4"/>
        <v/>
      </c>
      <c r="H97" s="20"/>
      <c r="L97" s="20"/>
      <c r="M97" s="20"/>
    </row>
    <row r="98" spans="1:14" x14ac:dyDescent="0.25">
      <c r="A98" s="22" t="s">
        <v>135</v>
      </c>
      <c r="B98" s="18" t="s">
        <v>966</v>
      </c>
      <c r="C98" s="93">
        <v>1186.5</v>
      </c>
      <c r="D98" s="93" t="s">
        <v>753</v>
      </c>
      <c r="E98" s="18"/>
      <c r="F98" s="99">
        <f t="shared" si="3"/>
        <v>0.23611940298507464</v>
      </c>
      <c r="G98" s="99" t="str">
        <f t="shared" si="4"/>
        <v/>
      </c>
      <c r="H98" s="20"/>
      <c r="L98" s="20"/>
      <c r="M98" s="20"/>
    </row>
    <row r="99" spans="1:14" x14ac:dyDescent="0.25">
      <c r="A99" s="22" t="s">
        <v>136</v>
      </c>
      <c r="B99" s="18" t="s">
        <v>967</v>
      </c>
      <c r="C99" s="93">
        <v>2308.5</v>
      </c>
      <c r="D99" s="93" t="s">
        <v>753</v>
      </c>
      <c r="E99" s="18"/>
      <c r="F99" s="99">
        <f t="shared" si="3"/>
        <v>0.45940298507462685</v>
      </c>
      <c r="G99" s="99" t="str">
        <f t="shared" si="4"/>
        <v/>
      </c>
      <c r="H99" s="20"/>
      <c r="L99" s="20"/>
      <c r="M99" s="20"/>
    </row>
    <row r="100" spans="1:14" x14ac:dyDescent="0.25">
      <c r="A100" s="22" t="s">
        <v>137</v>
      </c>
      <c r="B100" s="54" t="s">
        <v>88</v>
      </c>
      <c r="C100" s="95">
        <f>SUM(C93:C99)</f>
        <v>5025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
        <v>753</v>
      </c>
      <c r="E102" s="39"/>
      <c r="F102" s="99">
        <f>IF($C$100=0,"",IF(C102="","",IF(C102="","",C102/$C$100)))</f>
        <v>9.950248756218906E-2</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500</v>
      </c>
      <c r="D104" s="95" t="s">
        <v>753</v>
      </c>
      <c r="E104" s="39"/>
      <c r="F104" s="99">
        <f>IF($C$100=0,"",IF(C104="","",IF(C104="","",C104/$C$100)))</f>
        <v>9.950248756218906E-2</v>
      </c>
      <c r="G104" s="99" t="str">
        <f>IF($D$100=0,"",IF(D104="","",IF(D104="","",D104/$D$100)))</f>
        <v/>
      </c>
      <c r="H104" s="20"/>
      <c r="L104" s="20"/>
      <c r="M104" s="20"/>
    </row>
    <row r="105" spans="1:14" hidden="1" outlineLevel="1" x14ac:dyDescent="0.25">
      <c r="A105" s="22" t="s">
        <v>142</v>
      </c>
      <c r="B105" s="55" t="s">
        <v>119</v>
      </c>
      <c r="C105" s="95">
        <v>0</v>
      </c>
      <c r="D105" s="95" t="s">
        <v>753</v>
      </c>
      <c r="E105" s="39"/>
      <c r="F105" s="99">
        <f>IF($C$100=0,"",IF(C105="","",IF(C105="","",C105/$C$100)))</f>
        <v>0</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6252.5648999999994</v>
      </c>
      <c r="D112" s="93">
        <v>6252.5648999999994</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6252.5648999999994</v>
      </c>
      <c r="D131" s="93">
        <f>SUM(D112:D130)</f>
        <v>6252.5648999999994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5025</v>
      </c>
      <c r="D138" s="93">
        <v>5025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5025</v>
      </c>
      <c r="D157" s="93">
        <f>SUM(D138:D156)</f>
        <v>5025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5025</v>
      </c>
      <c r="D164" s="229">
        <v>4985</v>
      </c>
      <c r="E164" s="58"/>
      <c r="F164" s="99">
        <f>IF($C$167=0,"",IF(C164="","",C164/$C$167))</f>
        <v>1</v>
      </c>
      <c r="G164" s="99">
        <f>IF($D$167=0,"",IF(D164="","",D164/$D$167))</f>
        <v>0.99203980099502487</v>
      </c>
      <c r="H164" s="20"/>
      <c r="L164" s="20"/>
      <c r="M164" s="20"/>
      <c r="N164" s="51"/>
    </row>
    <row r="165" spans="1:14" x14ac:dyDescent="0.25">
      <c r="A165" s="22" t="s">
        <v>210</v>
      </c>
      <c r="B165" s="20" t="s">
        <v>211</v>
      </c>
      <c r="C165" s="93">
        <v>0</v>
      </c>
      <c r="D165" s="229">
        <v>40</v>
      </c>
      <c r="E165" s="58"/>
      <c r="F165" s="99">
        <f>IF($C$167=0,"",IF(C165="","",C165/$C$167))</f>
        <v>0</v>
      </c>
      <c r="G165" s="99">
        <f>IF($D$167=0,"",IF(D165="","",D165/$D$167))</f>
        <v>7.9601990049751239E-3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5025</v>
      </c>
      <c r="D167" s="102">
        <f>SUM(D164:D166)</f>
        <v>5025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0.1115</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0.1115</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0.11154586</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0.11154586</v>
      </c>
      <c r="D208" s="39"/>
      <c r="E208" s="49"/>
      <c r="F208" s="99">
        <f>SUM(F193:F195)</f>
        <v>1</v>
      </c>
      <c r="G208" s="49"/>
      <c r="H208" s="20"/>
      <c r="L208" s="20"/>
      <c r="M208" s="20"/>
      <c r="N208" s="51"/>
    </row>
    <row r="209" spans="1:14" outlineLevel="1" x14ac:dyDescent="0.25">
      <c r="A209" s="22" t="s">
        <v>278</v>
      </c>
      <c r="B209" s="54" t="s">
        <v>88</v>
      </c>
      <c r="C209" s="95">
        <f>SUM(C193:C207)</f>
        <v>0.11154586</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51" activeCellId="1" sqref="C160:C161 C150:C151"/>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6252.4534442300001</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6252.4534442300001</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32956</v>
      </c>
      <c r="D28" s="94" t="str">
        <f>IF(C28="","","ND2")</f>
        <v>ND2</v>
      </c>
      <c r="F28" s="94">
        <f>IF(C28=0,"",IF(C28="","",C28))</f>
        <v>32956</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2.0089999999999999E-3</v>
      </c>
      <c r="D36" s="90" t="str">
        <f>IF(C36="","","ND2")</f>
        <v>ND2</v>
      </c>
      <c r="E36" s="107"/>
      <c r="F36" s="137">
        <f>IF(C36=0,"",C36)</f>
        <v>2.0089999999999999E-3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0.99999998999999995</v>
      </c>
      <c r="D99" s="136" t="str">
        <f t="shared" ref="D99:D112" si="1">IF(C99="","","ND2")</f>
        <v>ND2</v>
      </c>
      <c r="E99" s="136"/>
      <c r="F99" s="136">
        <f t="shared" ref="F99:F112" si="2">IF(C99="","",C99)</f>
        <v>0.99999998999999995</v>
      </c>
      <c r="G99" s="22"/>
    </row>
    <row r="100" spans="1:7" x14ac:dyDescent="0.25">
      <c r="A100" s="22" t="s">
        <v>517</v>
      </c>
      <c r="B100" s="39" t="s">
        <v>2975</v>
      </c>
      <c r="C100" s="90">
        <v>3.0870370000000001E-2</v>
      </c>
      <c r="D100" s="90" t="str">
        <f t="shared" si="1"/>
        <v>ND2</v>
      </c>
      <c r="E100" s="90"/>
      <c r="F100" s="90">
        <f t="shared" si="2"/>
        <v>3.0870370000000001E-2</v>
      </c>
      <c r="G100" s="22"/>
    </row>
    <row r="101" spans="1:7" x14ac:dyDescent="0.25">
      <c r="A101" s="22" t="s">
        <v>518</v>
      </c>
      <c r="B101" s="39" t="s">
        <v>2976</v>
      </c>
      <c r="C101" s="90">
        <v>3.248326E-2</v>
      </c>
      <c r="D101" s="90" t="str">
        <f t="shared" si="1"/>
        <v>ND2</v>
      </c>
      <c r="E101" s="90"/>
      <c r="F101" s="90">
        <f t="shared" si="2"/>
        <v>3.248326E-2</v>
      </c>
      <c r="G101" s="22"/>
    </row>
    <row r="102" spans="1:7" x14ac:dyDescent="0.25">
      <c r="A102" s="22" t="s">
        <v>519</v>
      </c>
      <c r="B102" s="39" t="s">
        <v>2977</v>
      </c>
      <c r="C102" s="90">
        <v>2.5116090000000001E-2</v>
      </c>
      <c r="D102" s="90" t="str">
        <f t="shared" si="1"/>
        <v>ND2</v>
      </c>
      <c r="E102" s="90"/>
      <c r="F102" s="90">
        <f t="shared" si="2"/>
        <v>2.5116090000000001E-2</v>
      </c>
      <c r="G102" s="22"/>
    </row>
    <row r="103" spans="1:7" x14ac:dyDescent="0.25">
      <c r="A103" s="22" t="s">
        <v>520</v>
      </c>
      <c r="B103" s="39" t="s">
        <v>2978</v>
      </c>
      <c r="C103" s="90">
        <v>0.15231727</v>
      </c>
      <c r="D103" s="90" t="str">
        <f t="shared" si="1"/>
        <v>ND2</v>
      </c>
      <c r="E103" s="90"/>
      <c r="F103" s="90">
        <f t="shared" si="2"/>
        <v>0.15231727</v>
      </c>
      <c r="G103" s="22"/>
    </row>
    <row r="104" spans="1:7" x14ac:dyDescent="0.25">
      <c r="A104" s="22" t="s">
        <v>521</v>
      </c>
      <c r="B104" s="39" t="s">
        <v>2979</v>
      </c>
      <c r="C104" s="90">
        <v>2.9474279999999999E-2</v>
      </c>
      <c r="D104" s="90" t="str">
        <f t="shared" si="1"/>
        <v>ND2</v>
      </c>
      <c r="E104" s="90"/>
      <c r="F104" s="90">
        <f t="shared" si="2"/>
        <v>2.9474279999999999E-2</v>
      </c>
      <c r="G104" s="22"/>
    </row>
    <row r="105" spans="1:7" x14ac:dyDescent="0.25">
      <c r="A105" s="22" t="s">
        <v>522</v>
      </c>
      <c r="B105" s="39" t="s">
        <v>2980</v>
      </c>
      <c r="C105" s="90">
        <v>0.12098033</v>
      </c>
      <c r="D105" s="90" t="str">
        <f t="shared" si="1"/>
        <v>ND2</v>
      </c>
      <c r="E105" s="90"/>
      <c r="F105" s="90">
        <f t="shared" si="2"/>
        <v>0.12098033</v>
      </c>
      <c r="G105" s="22"/>
    </row>
    <row r="106" spans="1:7" x14ac:dyDescent="0.25">
      <c r="A106" s="22" t="s">
        <v>523</v>
      </c>
      <c r="B106" s="39" t="s">
        <v>2981</v>
      </c>
      <c r="C106" s="90">
        <v>0.15313906999999999</v>
      </c>
      <c r="D106" s="90" t="str">
        <f t="shared" si="1"/>
        <v>ND2</v>
      </c>
      <c r="E106" s="90"/>
      <c r="F106" s="90">
        <f t="shared" si="2"/>
        <v>0.15313906999999999</v>
      </c>
      <c r="G106" s="22"/>
    </row>
    <row r="107" spans="1:7" x14ac:dyDescent="0.25">
      <c r="A107" s="22" t="s">
        <v>524</v>
      </c>
      <c r="B107" s="39" t="s">
        <v>2982</v>
      </c>
      <c r="C107" s="90">
        <v>0.14137314000000001</v>
      </c>
      <c r="D107" s="90" t="str">
        <f t="shared" si="1"/>
        <v>ND2</v>
      </c>
      <c r="E107" s="90"/>
      <c r="F107" s="90">
        <f t="shared" si="2"/>
        <v>0.14137314000000001</v>
      </c>
      <c r="G107" s="22"/>
    </row>
    <row r="108" spans="1:7" x14ac:dyDescent="0.25">
      <c r="A108" s="22" t="s">
        <v>525</v>
      </c>
      <c r="B108" s="39" t="s">
        <v>2983</v>
      </c>
      <c r="C108" s="90">
        <v>7.2154780000000002E-2</v>
      </c>
      <c r="D108" s="90" t="str">
        <f t="shared" si="1"/>
        <v>ND2</v>
      </c>
      <c r="E108" s="90"/>
      <c r="F108" s="90">
        <f t="shared" si="2"/>
        <v>7.2154780000000002E-2</v>
      </c>
      <c r="G108" s="22"/>
    </row>
    <row r="109" spans="1:7" x14ac:dyDescent="0.25">
      <c r="A109" s="22" t="s">
        <v>526</v>
      </c>
      <c r="B109" s="39" t="s">
        <v>2984</v>
      </c>
      <c r="C109" s="90">
        <v>7.2044369999999996E-2</v>
      </c>
      <c r="D109" s="90" t="str">
        <f t="shared" si="1"/>
        <v>ND2</v>
      </c>
      <c r="E109" s="90"/>
      <c r="F109" s="90">
        <f t="shared" si="2"/>
        <v>7.2044369999999996E-2</v>
      </c>
      <c r="G109" s="22"/>
    </row>
    <row r="110" spans="1:7" x14ac:dyDescent="0.25">
      <c r="A110" s="22" t="s">
        <v>527</v>
      </c>
      <c r="B110" s="39" t="s">
        <v>2985</v>
      </c>
      <c r="C110" s="90">
        <v>1.5820890000000001E-2</v>
      </c>
      <c r="D110" s="90" t="str">
        <f t="shared" si="1"/>
        <v>ND2</v>
      </c>
      <c r="E110" s="90"/>
      <c r="F110" s="90">
        <f t="shared" si="2"/>
        <v>1.5820890000000001E-2</v>
      </c>
      <c r="G110" s="22"/>
    </row>
    <row r="111" spans="1:7" x14ac:dyDescent="0.25">
      <c r="A111" s="22" t="s">
        <v>528</v>
      </c>
      <c r="B111" s="39" t="s">
        <v>2986</v>
      </c>
      <c r="C111" s="90">
        <v>0.15422614000000001</v>
      </c>
      <c r="D111" s="90" t="str">
        <f t="shared" si="1"/>
        <v>ND2</v>
      </c>
      <c r="E111" s="90"/>
      <c r="F111" s="90">
        <f t="shared" si="2"/>
        <v>0.15422614000000001</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0.97966697162898175</v>
      </c>
      <c r="D150" s="90" t="str">
        <f>IF(C150="","","ND2")</f>
        <v>ND2</v>
      </c>
      <c r="E150" s="91"/>
      <c r="F150" s="90">
        <f>IF(C150="","",C150)</f>
        <v>0.97966697162898175</v>
      </c>
    </row>
    <row r="151" spans="1:7" x14ac:dyDescent="0.25">
      <c r="A151" s="22" t="s">
        <v>550</v>
      </c>
      <c r="B151" s="22" t="s">
        <v>551</v>
      </c>
      <c r="C151" s="90">
        <v>2.0333028371018351E-2</v>
      </c>
      <c r="D151" s="90" t="str">
        <f>IF(C151="","","ND2")</f>
        <v>ND2</v>
      </c>
      <c r="E151" s="91"/>
      <c r="F151" s="90">
        <f>IF(C151="","",C151)</f>
        <v>2.0333028371018351E-2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0.58459311316793616</v>
      </c>
      <c r="D160" s="137" t="str">
        <f>IF(C160="","","ND2")</f>
        <v>ND2</v>
      </c>
      <c r="E160" s="91"/>
      <c r="F160" s="137">
        <f>IF(C160="","",C160)</f>
        <v>0.58459311316793616</v>
      </c>
    </row>
    <row r="161" spans="1:7" x14ac:dyDescent="0.25">
      <c r="A161" s="22" t="s">
        <v>562</v>
      </c>
      <c r="B161" s="107" t="s">
        <v>563</v>
      </c>
      <c r="C161" s="116">
        <v>0.41540688683206395</v>
      </c>
      <c r="D161" s="137" t="str">
        <f>IF(C161="","","ND2")</f>
        <v>ND2</v>
      </c>
      <c r="E161" s="91"/>
      <c r="F161" s="137">
        <f>IF(C161="","",C161)</f>
        <v>0.41540688683206395</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1.8519009999999999E-2</v>
      </c>
      <c r="D170" s="90" t="str">
        <f>IF(C170="","","ND2")</f>
        <v>ND2</v>
      </c>
      <c r="E170" s="91"/>
      <c r="F170" s="90">
        <f>IF(C170="","",C170)</f>
        <v>1.8519009999999999E-2</v>
      </c>
    </row>
    <row r="171" spans="1:7" x14ac:dyDescent="0.25">
      <c r="A171" s="22" t="s">
        <v>574</v>
      </c>
      <c r="B171" s="18" t="s">
        <v>2990</v>
      </c>
      <c r="C171" s="90">
        <v>3.4504930000000003E-2</v>
      </c>
      <c r="D171" s="90" t="str">
        <f>IF(C171="","","ND2")</f>
        <v>ND2</v>
      </c>
      <c r="E171" s="91"/>
      <c r="F171" s="90">
        <f>IF(C171="","",C171)</f>
        <v>3.4504930000000003E-2</v>
      </c>
    </row>
    <row r="172" spans="1:7" x14ac:dyDescent="0.25">
      <c r="A172" s="22" t="s">
        <v>575</v>
      </c>
      <c r="B172" s="18" t="s">
        <v>2991</v>
      </c>
      <c r="C172" s="90">
        <v>3.6734049999999997E-2</v>
      </c>
      <c r="D172" s="90" t="str">
        <f>IF(C172="","","ND2")</f>
        <v>ND2</v>
      </c>
      <c r="E172" s="90"/>
      <c r="F172" s="90">
        <f>IF(C172="","",C172)</f>
        <v>3.6734049999999997E-2</v>
      </c>
    </row>
    <row r="173" spans="1:7" x14ac:dyDescent="0.25">
      <c r="A173" s="22" t="s">
        <v>576</v>
      </c>
      <c r="B173" s="18" t="s">
        <v>2992</v>
      </c>
      <c r="C173" s="90">
        <v>0.1807472</v>
      </c>
      <c r="D173" s="90" t="str">
        <f>IF(C173="","","ND2")</f>
        <v>ND2</v>
      </c>
      <c r="E173" s="90"/>
      <c r="F173" s="90">
        <f>IF(C173="","",C173)</f>
        <v>0.1807472</v>
      </c>
    </row>
    <row r="174" spans="1:7" x14ac:dyDescent="0.25">
      <c r="A174" s="22" t="s">
        <v>577</v>
      </c>
      <c r="B174" s="18" t="s">
        <v>2993</v>
      </c>
      <c r="C174" s="90">
        <v>0.72949481000000005</v>
      </c>
      <c r="D174" s="90" t="str">
        <f>IF(C174="","","ND2")</f>
        <v>ND2</v>
      </c>
      <c r="E174" s="90"/>
      <c r="F174" s="90">
        <f>IF(C174="","",C174)</f>
        <v>0.72949481000000005</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189.72124785259135</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3.9297398600000002</v>
      </c>
      <c r="D190" s="94">
        <v>240</v>
      </c>
      <c r="E190" s="36"/>
      <c r="F190" s="99">
        <f t="shared" ref="F190:F213" si="3">IF($C$214=0,"",IF(C190="","",C190/$C$214))</f>
        <v>6.2851165467317667E-4</v>
      </c>
      <c r="G190" s="99">
        <f t="shared" ref="G190:G213" si="4">IF($D$214=0,"",IF(D190="","",D190/$D$214))</f>
        <v>7.2824371889792447E-3</v>
      </c>
    </row>
    <row r="191" spans="1:7" x14ac:dyDescent="0.25">
      <c r="A191" s="22" t="s">
        <v>596</v>
      </c>
      <c r="B191" s="39" t="s">
        <v>2996</v>
      </c>
      <c r="C191" s="93">
        <v>39.30029218</v>
      </c>
      <c r="D191" s="94">
        <v>975</v>
      </c>
      <c r="E191" s="36"/>
      <c r="F191" s="99">
        <f t="shared" si="3"/>
        <v>6.2855793378626089E-3</v>
      </c>
      <c r="G191" s="99">
        <f t="shared" si="4"/>
        <v>2.9584901080228182E-2</v>
      </c>
    </row>
    <row r="192" spans="1:7" x14ac:dyDescent="0.25">
      <c r="A192" s="22" t="s">
        <v>597</v>
      </c>
      <c r="B192" s="39" t="s">
        <v>2997</v>
      </c>
      <c r="C192" s="93">
        <v>117.71331425</v>
      </c>
      <c r="D192" s="94">
        <v>1834</v>
      </c>
      <c r="E192" s="36"/>
      <c r="F192" s="99">
        <f t="shared" si="3"/>
        <v>1.8826739823009839E-2</v>
      </c>
      <c r="G192" s="99">
        <f t="shared" si="4"/>
        <v>5.5649957519116396E-2</v>
      </c>
    </row>
    <row r="193" spans="1:7" x14ac:dyDescent="0.25">
      <c r="A193" s="22" t="s">
        <v>598</v>
      </c>
      <c r="B193" s="39" t="s">
        <v>2998</v>
      </c>
      <c r="C193" s="93">
        <v>284.14087245000002</v>
      </c>
      <c r="D193" s="94">
        <v>3173</v>
      </c>
      <c r="E193" s="36"/>
      <c r="F193" s="99">
        <f t="shared" si="3"/>
        <v>4.5444700225991431E-2</v>
      </c>
      <c r="G193" s="99">
        <f t="shared" si="4"/>
        <v>9.6279888335963099E-2</v>
      </c>
    </row>
    <row r="194" spans="1:7" x14ac:dyDescent="0.25">
      <c r="A194" s="22" t="s">
        <v>599</v>
      </c>
      <c r="B194" s="39" t="s">
        <v>2999</v>
      </c>
      <c r="C194" s="93">
        <v>1012.73788519</v>
      </c>
      <c r="D194" s="94">
        <v>8003</v>
      </c>
      <c r="E194" s="36"/>
      <c r="F194" s="99">
        <f t="shared" si="3"/>
        <v>0.16197447837449996</v>
      </c>
      <c r="G194" s="99">
        <f t="shared" si="4"/>
        <v>0.2428389367641704</v>
      </c>
    </row>
    <row r="195" spans="1:7" x14ac:dyDescent="0.25">
      <c r="A195" s="22" t="s">
        <v>600</v>
      </c>
      <c r="B195" s="39" t="s">
        <v>3000</v>
      </c>
      <c r="C195" s="93">
        <v>1224.90179061</v>
      </c>
      <c r="D195" s="94">
        <v>7018</v>
      </c>
      <c r="E195" s="36"/>
      <c r="F195" s="99">
        <f t="shared" si="3"/>
        <v>0.1959073828435117</v>
      </c>
      <c r="G195" s="99">
        <f t="shared" si="4"/>
        <v>0.21295060080106809</v>
      </c>
    </row>
    <row r="196" spans="1:7" x14ac:dyDescent="0.25">
      <c r="A196" s="22" t="s">
        <v>601</v>
      </c>
      <c r="B196" s="39" t="s">
        <v>3001</v>
      </c>
      <c r="C196" s="93">
        <v>1030.11879247</v>
      </c>
      <c r="D196" s="94">
        <v>4604</v>
      </c>
      <c r="E196" s="36"/>
      <c r="F196" s="99">
        <f t="shared" si="3"/>
        <v>0.16475433230464631</v>
      </c>
      <c r="G196" s="99">
        <f t="shared" si="4"/>
        <v>0.13970142007525185</v>
      </c>
    </row>
    <row r="197" spans="1:7" x14ac:dyDescent="0.25">
      <c r="A197" s="22" t="s">
        <v>602</v>
      </c>
      <c r="B197" s="39" t="s">
        <v>3002</v>
      </c>
      <c r="C197" s="93">
        <v>764.81522343999995</v>
      </c>
      <c r="D197" s="94">
        <v>2791</v>
      </c>
      <c r="E197" s="36"/>
      <c r="F197" s="99">
        <f t="shared" si="3"/>
        <v>0.12232241795351555</v>
      </c>
      <c r="G197" s="99">
        <f t="shared" si="4"/>
        <v>8.4688675810171143E-2</v>
      </c>
    </row>
    <row r="198" spans="1:7" x14ac:dyDescent="0.25">
      <c r="A198" s="22" t="s">
        <v>603</v>
      </c>
      <c r="B198" s="39" t="s">
        <v>3003</v>
      </c>
      <c r="C198" s="93">
        <v>526.15569845000005</v>
      </c>
      <c r="D198" s="94">
        <v>1626</v>
      </c>
      <c r="E198" s="36"/>
      <c r="F198" s="99">
        <f t="shared" si="3"/>
        <v>8.4151877841738484E-2</v>
      </c>
      <c r="G198" s="99">
        <f t="shared" si="4"/>
        <v>4.9338511955334383E-2</v>
      </c>
    </row>
    <row r="199" spans="1:7" x14ac:dyDescent="0.25">
      <c r="A199" s="22" t="s">
        <v>604</v>
      </c>
      <c r="B199" s="39" t="s">
        <v>3004</v>
      </c>
      <c r="C199" s="93">
        <v>424.21712534</v>
      </c>
      <c r="D199" s="94">
        <v>1135</v>
      </c>
      <c r="E199" s="39"/>
      <c r="F199" s="99">
        <f t="shared" si="3"/>
        <v>6.7848106207249487E-2</v>
      </c>
      <c r="G199" s="99">
        <f t="shared" si="4"/>
        <v>3.4439859206214347E-2</v>
      </c>
    </row>
    <row r="200" spans="1:7" x14ac:dyDescent="0.25">
      <c r="A200" s="22" t="s">
        <v>605</v>
      </c>
      <c r="B200" s="39" t="s">
        <v>3005</v>
      </c>
      <c r="C200" s="93">
        <v>239.84876649</v>
      </c>
      <c r="D200" s="94">
        <v>566</v>
      </c>
      <c r="E200" s="39"/>
      <c r="F200" s="99">
        <f t="shared" si="3"/>
        <v>3.836074408700179E-2</v>
      </c>
      <c r="G200" s="99">
        <f t="shared" si="4"/>
        <v>1.7174414370676051E-2</v>
      </c>
    </row>
    <row r="201" spans="1:7" x14ac:dyDescent="0.25">
      <c r="A201" s="22" t="s">
        <v>606</v>
      </c>
      <c r="B201" s="39" t="s">
        <v>3006</v>
      </c>
      <c r="C201" s="93">
        <v>159.07879998999999</v>
      </c>
      <c r="D201" s="94">
        <v>335</v>
      </c>
      <c r="E201" s="39"/>
      <c r="F201" s="99">
        <f t="shared" si="3"/>
        <v>2.5442620470337751E-2</v>
      </c>
      <c r="G201" s="99">
        <f t="shared" si="4"/>
        <v>1.0165068576283529E-2</v>
      </c>
    </row>
    <row r="202" spans="1:7" x14ac:dyDescent="0.25">
      <c r="A202" s="22" t="s">
        <v>607</v>
      </c>
      <c r="B202" s="39" t="s">
        <v>3007</v>
      </c>
      <c r="C202" s="93">
        <v>105.27491323</v>
      </c>
      <c r="D202" s="94">
        <v>201</v>
      </c>
      <c r="E202" s="39"/>
      <c r="F202" s="99">
        <f t="shared" si="3"/>
        <v>1.6837376586490482E-2</v>
      </c>
      <c r="G202" s="99">
        <f t="shared" si="4"/>
        <v>6.0990411457701177E-3</v>
      </c>
    </row>
    <row r="203" spans="1:7" x14ac:dyDescent="0.25">
      <c r="A203" s="22" t="s">
        <v>608</v>
      </c>
      <c r="B203" s="39" t="s">
        <v>3008</v>
      </c>
      <c r="C203" s="93">
        <v>82.281544229999994</v>
      </c>
      <c r="D203" s="94">
        <v>143</v>
      </c>
      <c r="E203" s="39"/>
      <c r="F203" s="99">
        <f t="shared" si="3"/>
        <v>1.3159881151283501E-2</v>
      </c>
      <c r="G203" s="99">
        <f t="shared" si="4"/>
        <v>4.3391188251001335E-3</v>
      </c>
    </row>
    <row r="204" spans="1:7" x14ac:dyDescent="0.25">
      <c r="A204" s="22" t="s">
        <v>609</v>
      </c>
      <c r="B204" s="39" t="s">
        <v>3009</v>
      </c>
      <c r="C204" s="93">
        <v>57.353789839999997</v>
      </c>
      <c r="D204" s="94">
        <v>92</v>
      </c>
      <c r="E204" s="39"/>
      <c r="F204" s="99">
        <f t="shared" si="3"/>
        <v>9.1730055012130048E-3</v>
      </c>
      <c r="G204" s="99">
        <f t="shared" si="4"/>
        <v>2.7916009224420437E-3</v>
      </c>
    </row>
    <row r="205" spans="1:7" x14ac:dyDescent="0.25">
      <c r="A205" s="22" t="s">
        <v>610</v>
      </c>
      <c r="B205" s="39" t="s">
        <v>3010</v>
      </c>
      <c r="C205" s="93">
        <v>44.547418200000003</v>
      </c>
      <c r="D205" s="94">
        <v>66</v>
      </c>
      <c r="F205" s="99">
        <f t="shared" si="3"/>
        <v>7.1247900679868373E-3</v>
      </c>
      <c r="G205" s="99">
        <f t="shared" si="4"/>
        <v>2.0026702269692926E-3</v>
      </c>
    </row>
    <row r="206" spans="1:7" x14ac:dyDescent="0.25">
      <c r="A206" s="22" t="s">
        <v>611</v>
      </c>
      <c r="B206" s="39" t="s">
        <v>3011</v>
      </c>
      <c r="C206" s="93">
        <v>26.87806015</v>
      </c>
      <c r="D206" s="94">
        <v>37</v>
      </c>
      <c r="E206" s="85"/>
      <c r="F206" s="99">
        <f t="shared" si="3"/>
        <v>4.2988021245970384E-3</v>
      </c>
      <c r="G206" s="99">
        <f t="shared" si="4"/>
        <v>1.1227090666343002E-3</v>
      </c>
    </row>
    <row r="207" spans="1:7" x14ac:dyDescent="0.25">
      <c r="A207" s="22" t="s">
        <v>612</v>
      </c>
      <c r="B207" s="39" t="s">
        <v>3012</v>
      </c>
      <c r="C207" s="93">
        <v>18.70823785</v>
      </c>
      <c r="D207" s="94">
        <v>24</v>
      </c>
      <c r="E207" s="85"/>
      <c r="F207" s="99">
        <f t="shared" si="3"/>
        <v>2.9921434868522955E-3</v>
      </c>
      <c r="G207" s="99">
        <f t="shared" si="4"/>
        <v>7.2824371889792453E-4</v>
      </c>
    </row>
    <row r="208" spans="1:7" x14ac:dyDescent="0.25">
      <c r="A208" s="22" t="s">
        <v>613</v>
      </c>
      <c r="B208" s="39" t="s">
        <v>3013</v>
      </c>
      <c r="C208" s="93">
        <v>17.407271739999999</v>
      </c>
      <c r="D208" s="94">
        <v>21</v>
      </c>
      <c r="E208" s="85"/>
      <c r="F208" s="99">
        <f t="shared" si="3"/>
        <v>2.7840705884925993E-3</v>
      </c>
      <c r="G208" s="99">
        <f t="shared" si="4"/>
        <v>6.3721325403568395E-4</v>
      </c>
    </row>
    <row r="209" spans="1:7" x14ac:dyDescent="0.25">
      <c r="A209" s="22" t="s">
        <v>614</v>
      </c>
      <c r="B209" s="39" t="s">
        <v>3014</v>
      </c>
      <c r="C209" s="93">
        <v>11.417434220000001</v>
      </c>
      <c r="D209" s="94">
        <v>13</v>
      </c>
      <c r="E209" s="85"/>
      <c r="F209" s="99">
        <f t="shared" si="3"/>
        <v>1.8260726484155493E-3</v>
      </c>
      <c r="G209" s="99">
        <f t="shared" si="4"/>
        <v>3.9446534773637576E-4</v>
      </c>
    </row>
    <row r="210" spans="1:7" x14ac:dyDescent="0.25">
      <c r="A210" s="22" t="s">
        <v>615</v>
      </c>
      <c r="B210" s="39" t="s">
        <v>3015</v>
      </c>
      <c r="C210" s="93">
        <v>15.78389559</v>
      </c>
      <c r="D210" s="94">
        <v>17</v>
      </c>
      <c r="E210" s="85"/>
      <c r="F210" s="99">
        <f t="shared" si="3"/>
        <v>2.5244323257722092E-3</v>
      </c>
      <c r="G210" s="99">
        <f t="shared" si="4"/>
        <v>5.1583930088602988E-4</v>
      </c>
    </row>
    <row r="211" spans="1:7" x14ac:dyDescent="0.25">
      <c r="A211" s="22" t="s">
        <v>616</v>
      </c>
      <c r="B211" s="39" t="s">
        <v>3016</v>
      </c>
      <c r="C211" s="93">
        <v>12.7683254</v>
      </c>
      <c r="D211" s="94">
        <v>13</v>
      </c>
      <c r="E211" s="85"/>
      <c r="F211" s="99">
        <f t="shared" si="3"/>
        <v>2.0421304235032876E-3</v>
      </c>
      <c r="G211" s="99">
        <f t="shared" si="4"/>
        <v>3.9446534773637576E-4</v>
      </c>
    </row>
    <row r="212" spans="1:7" x14ac:dyDescent="0.25">
      <c r="A212" s="22" t="s">
        <v>617</v>
      </c>
      <c r="B212" s="39" t="s">
        <v>3017</v>
      </c>
      <c r="C212" s="93">
        <v>33.074253059999997</v>
      </c>
      <c r="D212" s="94">
        <v>29</v>
      </c>
      <c r="E212" s="85"/>
      <c r="F212" s="99">
        <f t="shared" si="3"/>
        <v>5.2898039713549826E-3</v>
      </c>
      <c r="G212" s="99">
        <f t="shared" si="4"/>
        <v>8.799611603349921E-4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6252.453444230001</v>
      </c>
      <c r="D214" s="46">
        <f>SUM(D190:D213)</f>
        <v>32956</v>
      </c>
      <c r="E214" s="85"/>
      <c r="F214" s="108">
        <f>SUM(F190:F213)</f>
        <v>0.99999999999999978</v>
      </c>
      <c r="G214" s="108">
        <f>SUM(G190:G213)</f>
        <v>0.99999999999999978</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0.632679617727402</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898.45409165000001</v>
      </c>
      <c r="D219" s="94">
        <v>13015</v>
      </c>
      <c r="F219" s="99">
        <f t="shared" ref="F219:F226" si="5">IF($C$227=0,"",IF(C219="","",C219/$C$227))</f>
        <v>0.14369624654768559</v>
      </c>
      <c r="G219" s="99">
        <f t="shared" ref="G219:G226" si="6">IF($D$227=0,"",IF(D219="","",D219/$D$227))</f>
        <v>0.19040025747556907</v>
      </c>
    </row>
    <row r="220" spans="1:7" x14ac:dyDescent="0.25">
      <c r="A220" s="22" t="s">
        <v>626</v>
      </c>
      <c r="B220" s="22" t="s">
        <v>3019</v>
      </c>
      <c r="C220" s="93">
        <v>970.91925860000003</v>
      </c>
      <c r="D220" s="94">
        <v>11216</v>
      </c>
      <c r="F220" s="99">
        <f t="shared" si="5"/>
        <v>0.15528612364095265</v>
      </c>
      <c r="G220" s="99">
        <f t="shared" si="6"/>
        <v>0.16408215811340629</v>
      </c>
    </row>
    <row r="221" spans="1:7" x14ac:dyDescent="0.25">
      <c r="A221" s="22" t="s">
        <v>628</v>
      </c>
      <c r="B221" s="22" t="s">
        <v>3020</v>
      </c>
      <c r="C221" s="93">
        <v>1175.7075716300001</v>
      </c>
      <c r="D221" s="94">
        <v>13058</v>
      </c>
      <c r="F221" s="99">
        <f t="shared" si="5"/>
        <v>0.188039396393265</v>
      </c>
      <c r="G221" s="99">
        <f t="shared" si="6"/>
        <v>0.19102931710457019</v>
      </c>
    </row>
    <row r="222" spans="1:7" x14ac:dyDescent="0.25">
      <c r="A222" s="22" t="s">
        <v>630</v>
      </c>
      <c r="B222" s="22" t="s">
        <v>3021</v>
      </c>
      <c r="C222" s="93">
        <v>1159.8897651499999</v>
      </c>
      <c r="D222" s="94">
        <v>12003</v>
      </c>
      <c r="F222" s="99">
        <f t="shared" si="5"/>
        <v>0.18550954045413803</v>
      </c>
      <c r="G222" s="99">
        <f t="shared" si="6"/>
        <v>0.1755954122534964</v>
      </c>
    </row>
    <row r="223" spans="1:7" x14ac:dyDescent="0.25">
      <c r="A223" s="22" t="s">
        <v>632</v>
      </c>
      <c r="B223" s="22" t="s">
        <v>3022</v>
      </c>
      <c r="C223" s="93">
        <v>905.89095305000001</v>
      </c>
      <c r="D223" s="94">
        <v>9306</v>
      </c>
      <c r="F223" s="99">
        <f t="shared" si="5"/>
        <v>0.14488567745930045</v>
      </c>
      <c r="G223" s="99">
        <f t="shared" si="6"/>
        <v>0.13614020715079875</v>
      </c>
    </row>
    <row r="224" spans="1:7" x14ac:dyDescent="0.25">
      <c r="A224" s="22" t="s">
        <v>634</v>
      </c>
      <c r="B224" s="22" t="s">
        <v>3023</v>
      </c>
      <c r="C224" s="93">
        <v>704.89661479999995</v>
      </c>
      <c r="D224" s="94">
        <v>6421</v>
      </c>
      <c r="F224" s="99">
        <f t="shared" si="5"/>
        <v>0.11273920247267177</v>
      </c>
      <c r="G224" s="99">
        <f t="shared" si="6"/>
        <v>9.3934694832933471E-2</v>
      </c>
    </row>
    <row r="225" spans="1:7" x14ac:dyDescent="0.25">
      <c r="A225" s="22" t="s">
        <v>636</v>
      </c>
      <c r="B225" s="22" t="s">
        <v>3024</v>
      </c>
      <c r="C225" s="93">
        <v>350.30691388999998</v>
      </c>
      <c r="D225" s="94">
        <v>2461</v>
      </c>
      <c r="F225" s="99">
        <f t="shared" si="5"/>
        <v>5.602711271897217E-2</v>
      </c>
      <c r="G225" s="99">
        <f t="shared" si="6"/>
        <v>3.6002691790040377E-2</v>
      </c>
    </row>
    <row r="226" spans="1:7" x14ac:dyDescent="0.25">
      <c r="A226" s="22" t="s">
        <v>638</v>
      </c>
      <c r="B226" s="22" t="s">
        <v>3025</v>
      </c>
      <c r="C226" s="93">
        <v>86.388275460000003</v>
      </c>
      <c r="D226" s="94">
        <v>876</v>
      </c>
      <c r="F226" s="99">
        <f t="shared" si="5"/>
        <v>1.3816700313014303E-2</v>
      </c>
      <c r="G226" s="99">
        <f t="shared" si="6"/>
        <v>1.2815261279185442E-2</v>
      </c>
    </row>
    <row r="227" spans="1:7" x14ac:dyDescent="0.25">
      <c r="A227" s="22" t="s">
        <v>640</v>
      </c>
      <c r="B227" s="48" t="s">
        <v>88</v>
      </c>
      <c r="C227" s="93">
        <f>SUM(C219:C226)</f>
        <v>6252.4534442300001</v>
      </c>
      <c r="D227" s="94">
        <f>SUM(D219:D226)</f>
        <v>68356</v>
      </c>
      <c r="F227" s="90">
        <f>SUM(F219:F226)</f>
        <v>1</v>
      </c>
      <c r="G227" s="90">
        <f>SUM(G219:G226)</f>
        <v>1</v>
      </c>
    </row>
    <row r="228" spans="1:7" outlineLevel="1" x14ac:dyDescent="0.25">
      <c r="A228" s="22" t="s">
        <v>641</v>
      </c>
      <c r="B228" s="50" t="s">
        <v>3026</v>
      </c>
      <c r="C228" s="93">
        <v>82.501400459999999</v>
      </c>
      <c r="D228" s="94">
        <v>833</v>
      </c>
      <c r="F228" s="99">
        <f t="shared" ref="F228:F233" si="7">IF($C$227=0,"",IF(C228="","",C228/$C$227))</f>
        <v>1.319504434473405E-2</v>
      </c>
      <c r="G228" s="99">
        <f t="shared" ref="G228:G233" si="8">IF($D$227=0,"",IF(D228="","",D228/$D$227))</f>
        <v>1.2186201650184329E-2</v>
      </c>
    </row>
    <row r="229" spans="1:7" outlineLevel="1" x14ac:dyDescent="0.25">
      <c r="A229" s="22" t="s">
        <v>643</v>
      </c>
      <c r="B229" s="50" t="s">
        <v>3027</v>
      </c>
      <c r="C229" s="93">
        <v>3.8868749999999999</v>
      </c>
      <c r="D229" s="94">
        <v>43</v>
      </c>
      <c r="F229" s="99">
        <f t="shared" si="7"/>
        <v>6.2165596828025246E-4</v>
      </c>
      <c r="G229" s="99">
        <f t="shared" si="8"/>
        <v>6.2905962900111178E-4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0.43723834</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2755.8479779200002</v>
      </c>
      <c r="D241" s="94">
        <v>33414</v>
      </c>
      <c r="F241" s="99">
        <f t="shared" ref="F241:F248" si="9">IF($C$249=0,"",IF(C241="","",C241/$C$249))</f>
        <v>0.44076265461251868</v>
      </c>
      <c r="G241" s="99">
        <f t="shared" ref="G241:G248" si="10">IF($D$249=0,"",IF(D241="","",D241/$D$249))</f>
        <v>0.48882321961495701</v>
      </c>
    </row>
    <row r="242" spans="1:7" x14ac:dyDescent="0.25">
      <c r="A242" s="22" t="s">
        <v>659</v>
      </c>
      <c r="B242" s="22" t="s">
        <v>3019</v>
      </c>
      <c r="C242" s="93">
        <v>1491.6069419200001</v>
      </c>
      <c r="D242" s="94">
        <v>16649</v>
      </c>
      <c r="F242" s="99">
        <f t="shared" si="9"/>
        <v>0.2385634623631642</v>
      </c>
      <c r="G242" s="99">
        <f t="shared" si="10"/>
        <v>0.24356311077301188</v>
      </c>
    </row>
    <row r="243" spans="1:7" x14ac:dyDescent="0.25">
      <c r="A243" s="22" t="s">
        <v>660</v>
      </c>
      <c r="B243" s="22" t="s">
        <v>3020</v>
      </c>
      <c r="C243" s="93">
        <v>1085.32275665</v>
      </c>
      <c r="D243" s="94">
        <v>11273</v>
      </c>
      <c r="F243" s="99">
        <f t="shared" si="9"/>
        <v>0.17358350067389575</v>
      </c>
      <c r="G243" s="99">
        <f t="shared" si="10"/>
        <v>0.1649160278541752</v>
      </c>
    </row>
    <row r="244" spans="1:7" x14ac:dyDescent="0.25">
      <c r="A244" s="22" t="s">
        <v>661</v>
      </c>
      <c r="B244" s="22" t="s">
        <v>3021</v>
      </c>
      <c r="C244" s="93">
        <v>511.09231622999999</v>
      </c>
      <c r="D244" s="94">
        <v>4558</v>
      </c>
      <c r="F244" s="99">
        <f t="shared" si="9"/>
        <v>8.1742682418795981E-2</v>
      </c>
      <c r="G244" s="99">
        <f t="shared" si="10"/>
        <v>6.668032067411786E-2</v>
      </c>
    </row>
    <row r="245" spans="1:7" x14ac:dyDescent="0.25">
      <c r="A245" s="22" t="s">
        <v>662</v>
      </c>
      <c r="B245" s="22" t="s">
        <v>3022</v>
      </c>
      <c r="C245" s="93">
        <v>254.15295082</v>
      </c>
      <c r="D245" s="94">
        <v>1689</v>
      </c>
      <c r="F245" s="99">
        <f t="shared" si="9"/>
        <v>4.0648515512665184E-2</v>
      </c>
      <c r="G245" s="99">
        <f t="shared" si="10"/>
        <v>2.4708877055415763E-2</v>
      </c>
    </row>
    <row r="246" spans="1:7" x14ac:dyDescent="0.25">
      <c r="A246" s="22" t="s">
        <v>663</v>
      </c>
      <c r="B246" s="22" t="s">
        <v>3023</v>
      </c>
      <c r="C246" s="93">
        <v>120.23758342000001</v>
      </c>
      <c r="D246" s="94">
        <v>606</v>
      </c>
      <c r="F246" s="99">
        <f t="shared" si="9"/>
        <v>1.9230464407689399E-2</v>
      </c>
      <c r="G246" s="99">
        <f t="shared" si="10"/>
        <v>8.8653519808063672E-3</v>
      </c>
    </row>
    <row r="247" spans="1:7" x14ac:dyDescent="0.25">
      <c r="A247" s="22" t="s">
        <v>664</v>
      </c>
      <c r="B247" s="22" t="s">
        <v>3024</v>
      </c>
      <c r="C247" s="93">
        <v>33.673980319999998</v>
      </c>
      <c r="D247" s="94">
        <v>153</v>
      </c>
      <c r="F247" s="99">
        <f t="shared" si="9"/>
        <v>5.3857226799626338E-3</v>
      </c>
      <c r="G247" s="99">
        <f t="shared" si="10"/>
        <v>2.2382819357481421E-3</v>
      </c>
    </row>
    <row r="248" spans="1:7" x14ac:dyDescent="0.25">
      <c r="A248" s="22" t="s">
        <v>665</v>
      </c>
      <c r="B248" s="22" t="s">
        <v>3032</v>
      </c>
      <c r="C248" s="93">
        <v>0.51893694999999995</v>
      </c>
      <c r="D248" s="94">
        <v>14</v>
      </c>
      <c r="F248" s="99">
        <f t="shared" si="9"/>
        <v>8.2997331308223428E-5</v>
      </c>
      <c r="G248" s="99">
        <f t="shared" si="10"/>
        <v>2.0481011176780385E-4</v>
      </c>
    </row>
    <row r="249" spans="1:7" x14ac:dyDescent="0.25">
      <c r="A249" s="22" t="s">
        <v>666</v>
      </c>
      <c r="B249" s="48" t="s">
        <v>88</v>
      </c>
      <c r="C249" s="93">
        <f>SUM(C241:C248)</f>
        <v>6252.4534442300001</v>
      </c>
      <c r="D249" s="94">
        <f>SUM(D241:D248)</f>
        <v>68356</v>
      </c>
      <c r="F249" s="90">
        <f>SUM(F241:F248)</f>
        <v>1</v>
      </c>
      <c r="G249" s="90">
        <f>SUM(G241:G248)</f>
        <v>1</v>
      </c>
    </row>
    <row r="250" spans="1:7" outlineLevel="1" x14ac:dyDescent="0.25">
      <c r="A250" s="22" t="s">
        <v>667</v>
      </c>
      <c r="B250" s="50" t="s">
        <v>3033</v>
      </c>
      <c r="C250" s="93">
        <v>0.51893694999999995</v>
      </c>
      <c r="D250" s="94">
        <v>14</v>
      </c>
      <c r="F250" s="99">
        <f t="shared" ref="F250:F255" si="11">IF($C$249=0,"",IF(C250="","",C250/$C$249))</f>
        <v>8.2997331308223428E-5</v>
      </c>
      <c r="G250" s="99">
        <f t="shared" ref="G250:G255" si="12">IF($D$249=0,"",IF(D250="","",D250/$D$249))</f>
        <v>2.0481011176780385E-4</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229">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10.615068449442097</v>
      </c>
      <c r="D75" s="22"/>
      <c r="E75" s="22"/>
      <c r="F75" s="22"/>
      <c r="G75" s="22"/>
    </row>
    <row r="76" spans="1:7" x14ac:dyDescent="0.25">
      <c r="A76" s="22" t="s">
        <v>1599</v>
      </c>
      <c r="B76" s="22" t="s">
        <v>1600</v>
      </c>
      <c r="C76" s="140">
        <v>18.912800000000001</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efe8a697c751f0a8c51f5494eea1ff52">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d172627848265feb820723e3449076da"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117bbffb-4601-48ad-891c-1eceb8569bdd"/>
    <ds:schemaRef ds:uri="98fc1d7a-9919-4b45-9df2-695853a9e612"/>
  </ds:schemaRefs>
</ds:datastoreItem>
</file>

<file path=customXml/itemProps3.xml><?xml version="1.0" encoding="utf-8"?>
<ds:datastoreItem xmlns:ds="http://schemas.openxmlformats.org/officeDocument/2006/customXml" ds:itemID="{07327E25-FBB2-463B-9EAB-0A468F7C25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2025-12-19T14:44:18Z</dcterms:created>
  <dcterms:modified xsi:type="dcterms:W3CDTF">2025-12-22T10:10:04Z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2025-12-19T14:59:13Z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0db774c8-55b1-425f-857a-de8607845a33</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